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TELLITE\Desktop\Municipalidad de Yataity del Norte\LIBRO BANCO 2026\DOC EXEL 2026\"/>
    </mc:Choice>
  </mc:AlternateContent>
  <bookViews>
    <workbookView xWindow="0" yWindow="0" windowWidth="20490" windowHeight="7755"/>
  </bookViews>
  <sheets>
    <sheet name="Total de asignaciones 7º 5189" sheetId="103" r:id="rId1"/>
    <sheet name="Contratados" sheetId="104" state="hidden" r:id="rId2"/>
    <sheet name="Jornal" sheetId="105" state="hidden" r:id="rId3"/>
  </sheets>
  <definedNames>
    <definedName name="_xlnm._FilterDatabase" localSheetId="0" hidden="1">'Total de asignaciones 7º 5189'!$A$6:$U$56</definedName>
    <definedName name="_xlnm.Print_Area" localSheetId="0">'Total de asignaciones 7º 5189'!$A$54:$F$54</definedName>
    <definedName name="_xlnm.Print_Titles" localSheetId="0">'Total de asignaciones 7º 5189'!$1:$6</definedName>
  </definedNames>
  <calcPr calcId="152511"/>
</workbook>
</file>

<file path=xl/calcChain.xml><?xml version="1.0" encoding="utf-8"?>
<calcChain xmlns="http://schemas.openxmlformats.org/spreadsheetml/2006/main">
  <c r="S29" i="103" l="1"/>
  <c r="T29" i="103" s="1"/>
  <c r="S30" i="103"/>
  <c r="T30" i="103" s="1"/>
  <c r="S31" i="103"/>
  <c r="T31" i="103" s="1"/>
  <c r="S50" i="103" l="1"/>
  <c r="S51" i="103"/>
  <c r="T51" i="103" s="1"/>
  <c r="S52" i="103"/>
  <c r="S26" i="103"/>
  <c r="T26" i="103" s="1"/>
  <c r="U26" i="103" s="1"/>
  <c r="T52" i="103" l="1"/>
  <c r="U52" i="103" s="1"/>
  <c r="T50" i="103"/>
  <c r="U50" i="103" s="1"/>
  <c r="U51" i="103"/>
  <c r="R54" i="103"/>
  <c r="Q54" i="103"/>
  <c r="P54" i="103"/>
  <c r="O54" i="103"/>
  <c r="N54" i="103"/>
  <c r="M54" i="103"/>
  <c r="L54" i="103"/>
  <c r="K54" i="103"/>
  <c r="J54" i="103"/>
  <c r="I54" i="103"/>
  <c r="G54" i="103"/>
  <c r="H54" i="103"/>
  <c r="S14" i="103" l="1"/>
  <c r="T14" i="103" s="1"/>
  <c r="S13" i="103"/>
  <c r="S10" i="103"/>
  <c r="T10" i="103" s="1"/>
  <c r="T13" i="103" l="1"/>
  <c r="U13" i="103" s="1"/>
  <c r="U10" i="103"/>
  <c r="S53" i="103" l="1"/>
  <c r="T53" i="103" s="1"/>
  <c r="S49" i="103"/>
  <c r="T49" i="103" s="1"/>
  <c r="S48" i="103"/>
  <c r="T48" i="103" s="1"/>
  <c r="S47" i="103"/>
  <c r="T47" i="103" s="1"/>
  <c r="S46" i="103"/>
  <c r="T46" i="103" s="1"/>
  <c r="S45" i="103"/>
  <c r="T45" i="103" s="1"/>
  <c r="S44" i="103"/>
  <c r="T44" i="103" s="1"/>
  <c r="S43" i="103"/>
  <c r="T43" i="103" s="1"/>
  <c r="S42" i="103"/>
  <c r="T42" i="103" s="1"/>
  <c r="S41" i="103"/>
  <c r="T41" i="103" s="1"/>
  <c r="S40" i="103"/>
  <c r="T40" i="103" s="1"/>
  <c r="S39" i="103"/>
  <c r="T39" i="103" s="1"/>
  <c r="S38" i="103"/>
  <c r="T38" i="103" s="1"/>
  <c r="S37" i="103"/>
  <c r="T37" i="103" s="1"/>
  <c r="S36" i="103"/>
  <c r="T36" i="103" s="1"/>
  <c r="S35" i="103"/>
  <c r="T35" i="103" s="1"/>
  <c r="S34" i="103"/>
  <c r="T34" i="103" s="1"/>
  <c r="S33" i="103"/>
  <c r="T33" i="103" s="1"/>
  <c r="S32" i="103"/>
  <c r="S28" i="103"/>
  <c r="T28" i="103" s="1"/>
  <c r="S27" i="103"/>
  <c r="T27" i="103" s="1"/>
  <c r="S25" i="103"/>
  <c r="T25" i="103" s="1"/>
  <c r="S24" i="103"/>
  <c r="T24" i="103" s="1"/>
  <c r="S23" i="103"/>
  <c r="T23" i="103" s="1"/>
  <c r="S22" i="103"/>
  <c r="T22" i="103" s="1"/>
  <c r="S21" i="103"/>
  <c r="T21" i="103" s="1"/>
  <c r="S20" i="103"/>
  <c r="T20" i="103" s="1"/>
  <c r="S19" i="103"/>
  <c r="T19" i="103" s="1"/>
  <c r="S18" i="103"/>
  <c r="T18" i="103" s="1"/>
  <c r="S17" i="103"/>
  <c r="T17" i="103" s="1"/>
  <c r="S16" i="103"/>
  <c r="T16" i="103" s="1"/>
  <c r="S15" i="103"/>
  <c r="T15" i="103" s="1"/>
  <c r="S12" i="103"/>
  <c r="T12" i="103" s="1"/>
  <c r="S11" i="103"/>
  <c r="T11" i="103" s="1"/>
  <c r="S9" i="103"/>
  <c r="T9" i="103" s="1"/>
  <c r="S8" i="103"/>
  <c r="T8" i="103" s="1"/>
  <c r="T32" i="103" l="1"/>
  <c r="U32" i="103" s="1"/>
  <c r="U17" i="103"/>
  <c r="U15" i="103" l="1"/>
  <c r="U45" i="103" l="1"/>
  <c r="U44" i="103" l="1"/>
  <c r="U53" i="103" l="1"/>
  <c r="U48" i="103" l="1"/>
  <c r="U41" i="103"/>
  <c r="U38" i="103"/>
  <c r="U43" i="103"/>
  <c r="U40" i="103"/>
  <c r="U47" i="103"/>
  <c r="U42" i="103"/>
  <c r="U49" i="103"/>
  <c r="U46" i="103"/>
  <c r="U39" i="103"/>
  <c r="U23" i="103" l="1"/>
  <c r="U20" i="103"/>
  <c r="U25" i="103"/>
  <c r="U22" i="103"/>
  <c r="U24" i="103"/>
  <c r="U21" i="103"/>
  <c r="U34" i="103"/>
  <c r="U28" i="103"/>
  <c r="U35" i="103"/>
  <c r="U33" i="103"/>
  <c r="U27" i="103"/>
  <c r="U36" i="103" l="1"/>
  <c r="S7" i="103" l="1"/>
  <c r="S54" i="103" s="1"/>
  <c r="T7" i="103" l="1"/>
  <c r="T54" i="103" s="1"/>
  <c r="U19" i="103" l="1"/>
  <c r="U11" i="103" l="1"/>
  <c r="U37" i="103"/>
  <c r="R69" i="105"/>
  <c r="N69" i="105"/>
  <c r="M69" i="105"/>
  <c r="L69" i="105"/>
  <c r="K69" i="105"/>
  <c r="J69" i="105"/>
  <c r="I69" i="105"/>
  <c r="H69" i="105"/>
  <c r="G69" i="105"/>
  <c r="F69" i="105"/>
  <c r="E69" i="105"/>
  <c r="P68" i="105"/>
  <c r="Q68" i="105" s="1"/>
  <c r="S68" i="105" s="1"/>
  <c r="Q67" i="105"/>
  <c r="S67" i="105" s="1"/>
  <c r="P66" i="105"/>
  <c r="Q66" i="105" s="1"/>
  <c r="S66" i="105" s="1"/>
  <c r="P65" i="105"/>
  <c r="Q65" i="105" s="1"/>
  <c r="S65" i="105" s="1"/>
  <c r="P64" i="105"/>
  <c r="Q64" i="105" s="1"/>
  <c r="S64" i="105" s="1"/>
  <c r="P63" i="105"/>
  <c r="Q63" i="105" s="1"/>
  <c r="S63" i="105" s="1"/>
  <c r="P62" i="105"/>
  <c r="O62" i="105"/>
  <c r="P61" i="105"/>
  <c r="Q61" i="105" s="1"/>
  <c r="S61" i="105" s="1"/>
  <c r="P60" i="105"/>
  <c r="Q60" i="105" s="1"/>
  <c r="S60" i="105" s="1"/>
  <c r="P59" i="105"/>
  <c r="Q59" i="105" s="1"/>
  <c r="S59" i="105" s="1"/>
  <c r="P58" i="105"/>
  <c r="Q58" i="105" s="1"/>
  <c r="S58" i="105" s="1"/>
  <c r="P57" i="105"/>
  <c r="Q57" i="105" s="1"/>
  <c r="S57" i="105" s="1"/>
  <c r="P56" i="105"/>
  <c r="Q56" i="105" s="1"/>
  <c r="S56" i="105" s="1"/>
  <c r="P55" i="105"/>
  <c r="Q55" i="105" s="1"/>
  <c r="S55" i="105" s="1"/>
  <c r="P54" i="105"/>
  <c r="Q54" i="105" s="1"/>
  <c r="S54" i="105" s="1"/>
  <c r="P53" i="105"/>
  <c r="Q53" i="105" s="1"/>
  <c r="S53" i="105" s="1"/>
  <c r="P52" i="105"/>
  <c r="Q52" i="105" s="1"/>
  <c r="S52" i="105" s="1"/>
  <c r="P51" i="105"/>
  <c r="Q51" i="105" s="1"/>
  <c r="S51" i="105" s="1"/>
  <c r="P50" i="105"/>
  <c r="Q50" i="105" s="1"/>
  <c r="S50" i="105" s="1"/>
  <c r="P49" i="105"/>
  <c r="Q49" i="105" s="1"/>
  <c r="S49" i="105" s="1"/>
  <c r="P48" i="105"/>
  <c r="Q48" i="105" s="1"/>
  <c r="S48" i="105" s="1"/>
  <c r="P47" i="105"/>
  <c r="Q47" i="105" s="1"/>
  <c r="S47" i="105" s="1"/>
  <c r="P46" i="105"/>
  <c r="Q46" i="105" s="1"/>
  <c r="S46" i="105" s="1"/>
  <c r="P45" i="105"/>
  <c r="Q45" i="105" s="1"/>
  <c r="S45" i="105" s="1"/>
  <c r="P44" i="105"/>
  <c r="Q44" i="105" s="1"/>
  <c r="S44" i="105" s="1"/>
  <c r="Q43" i="105"/>
  <c r="S43" i="105" s="1"/>
  <c r="P42" i="105"/>
  <c r="Q42" i="105" s="1"/>
  <c r="S42" i="105" s="1"/>
  <c r="P41" i="105"/>
  <c r="Q41" i="105" s="1"/>
  <c r="S41" i="105" s="1"/>
  <c r="P40" i="105"/>
  <c r="Q40" i="105" s="1"/>
  <c r="S40" i="105" s="1"/>
  <c r="P39" i="105"/>
  <c r="Q39" i="105" s="1"/>
  <c r="S39" i="105" s="1"/>
  <c r="P38" i="105"/>
  <c r="Q38" i="105" s="1"/>
  <c r="S38" i="105" s="1"/>
  <c r="P37" i="105"/>
  <c r="Q37" i="105" s="1"/>
  <c r="S37" i="105" s="1"/>
  <c r="P36" i="105"/>
  <c r="Q36" i="105" s="1"/>
  <c r="S36" i="105" s="1"/>
  <c r="P35" i="105"/>
  <c r="Q35" i="105" s="1"/>
  <c r="S35" i="105" s="1"/>
  <c r="P34" i="105"/>
  <c r="O34" i="105"/>
  <c r="P33" i="105"/>
  <c r="Q33" i="105" s="1"/>
  <c r="S33" i="105" s="1"/>
  <c r="P32" i="105"/>
  <c r="Q32" i="105" s="1"/>
  <c r="S32" i="105" s="1"/>
  <c r="P31" i="105"/>
  <c r="Q31" i="105" s="1"/>
  <c r="S31" i="105" s="1"/>
  <c r="P30" i="105"/>
  <c r="Q30" i="105" s="1"/>
  <c r="S30" i="105" s="1"/>
  <c r="P29" i="105"/>
  <c r="Q29" i="105" s="1"/>
  <c r="S29" i="105" s="1"/>
  <c r="P28" i="105"/>
  <c r="Q28" i="105" s="1"/>
  <c r="S28" i="105" s="1"/>
  <c r="Q27" i="105"/>
  <c r="S27" i="105" s="1"/>
  <c r="P26" i="105"/>
  <c r="Q26" i="105" s="1"/>
  <c r="S26" i="105" s="1"/>
  <c r="P25" i="105"/>
  <c r="Q25" i="105" s="1"/>
  <c r="S25" i="105" s="1"/>
  <c r="P24" i="105"/>
  <c r="Q24" i="105" s="1"/>
  <c r="S24" i="105" s="1"/>
  <c r="P23" i="105"/>
  <c r="Q23" i="105" s="1"/>
  <c r="S23" i="105" s="1"/>
  <c r="P22" i="105"/>
  <c r="Q22" i="105" s="1"/>
  <c r="S22" i="105" s="1"/>
  <c r="P21" i="105"/>
  <c r="Q21" i="105" s="1"/>
  <c r="S21" i="105" s="1"/>
  <c r="P20" i="105"/>
  <c r="Q20" i="105" s="1"/>
  <c r="S20" i="105" s="1"/>
  <c r="P19" i="105"/>
  <c r="Q19" i="105" s="1"/>
  <c r="S19" i="105" s="1"/>
  <c r="P18" i="105"/>
  <c r="Q18" i="105" s="1"/>
  <c r="S18" i="105" s="1"/>
  <c r="P17" i="105"/>
  <c r="Q17" i="105" s="1"/>
  <c r="S17" i="105" s="1"/>
  <c r="P16" i="105"/>
  <c r="Q16" i="105" s="1"/>
  <c r="S16" i="105" s="1"/>
  <c r="P15" i="105"/>
  <c r="Q15" i="105" s="1"/>
  <c r="S15" i="105" s="1"/>
  <c r="P14" i="105"/>
  <c r="Q13" i="105"/>
  <c r="S13" i="105" s="1"/>
  <c r="Q62" i="105" l="1"/>
  <c r="S62" i="105" s="1"/>
  <c r="P69" i="105"/>
  <c r="Q34" i="105"/>
  <c r="S34" i="105" s="1"/>
  <c r="O69" i="105"/>
  <c r="Q14" i="105"/>
  <c r="S14" i="105" s="1"/>
  <c r="Q69" i="105" l="1"/>
  <c r="S69" i="105"/>
  <c r="Q114" i="104" l="1"/>
  <c r="S114" i="104" s="1"/>
  <c r="Q113" i="104"/>
  <c r="S113" i="104" s="1"/>
  <c r="Q112" i="104"/>
  <c r="S112" i="104" s="1"/>
  <c r="Q111" i="104"/>
  <c r="S111" i="104" s="1"/>
  <c r="Q110" i="104"/>
  <c r="S110" i="104" s="1"/>
  <c r="Q109" i="104"/>
  <c r="S109" i="104" s="1"/>
  <c r="Q108" i="104"/>
  <c r="S108" i="104" s="1"/>
  <c r="Q107" i="104"/>
  <c r="S107" i="104" s="1"/>
  <c r="Q105" i="104"/>
  <c r="S105" i="104" s="1"/>
  <c r="Q104" i="104"/>
  <c r="S104" i="104" s="1"/>
  <c r="R90" i="104"/>
  <c r="N90" i="104"/>
  <c r="M90" i="104"/>
  <c r="L90" i="104"/>
  <c r="K90" i="104"/>
  <c r="J90" i="104"/>
  <c r="I90" i="104"/>
  <c r="H90" i="104"/>
  <c r="E90" i="104"/>
  <c r="Q89" i="104"/>
  <c r="S89" i="104" s="1"/>
  <c r="Q88" i="104"/>
  <c r="S88" i="104" s="1"/>
  <c r="Q87" i="104"/>
  <c r="S87" i="104" s="1"/>
  <c r="Q86" i="104"/>
  <c r="S86" i="104" s="1"/>
  <c r="Q85" i="104"/>
  <c r="S85" i="104" s="1"/>
  <c r="Q84" i="104"/>
  <c r="S84" i="104" s="1"/>
  <c r="Q83" i="104"/>
  <c r="S83" i="104" s="1"/>
  <c r="Q82" i="104"/>
  <c r="S82" i="104" s="1"/>
  <c r="Q81" i="104"/>
  <c r="S81" i="104" s="1"/>
  <c r="Q80" i="104"/>
  <c r="S80" i="104" s="1"/>
  <c r="G79" i="104"/>
  <c r="Q79" i="104" s="1"/>
  <c r="S79" i="104" s="1"/>
  <c r="Q78" i="104"/>
  <c r="S78" i="104" s="1"/>
  <c r="Q77" i="104"/>
  <c r="S77" i="104" s="1"/>
  <c r="Q76" i="104"/>
  <c r="S76" i="104" s="1"/>
  <c r="Q75" i="104"/>
  <c r="S75" i="104" s="1"/>
  <c r="Q74" i="104"/>
  <c r="S74" i="104" s="1"/>
  <c r="O73" i="104"/>
  <c r="G73" i="104"/>
  <c r="Q72" i="104"/>
  <c r="S72" i="104" s="1"/>
  <c r="Q71" i="104"/>
  <c r="S71" i="104" s="1"/>
  <c r="Q70" i="104"/>
  <c r="S70" i="104" s="1"/>
  <c r="Q69" i="104"/>
  <c r="S69" i="104" s="1"/>
  <c r="Q68" i="104"/>
  <c r="S68" i="104" s="1"/>
  <c r="O67" i="104"/>
  <c r="G67" i="104"/>
  <c r="Q66" i="104"/>
  <c r="S66" i="104" s="1"/>
  <c r="Q65" i="104"/>
  <c r="S65" i="104" s="1"/>
  <c r="Q64" i="104"/>
  <c r="S64" i="104" s="1"/>
  <c r="Q63" i="104"/>
  <c r="S63" i="104" s="1"/>
  <c r="Q62" i="104"/>
  <c r="S62" i="104" s="1"/>
  <c r="Q61" i="104"/>
  <c r="S61" i="104" s="1"/>
  <c r="Q60" i="104"/>
  <c r="S60" i="104" s="1"/>
  <c r="Q59" i="104"/>
  <c r="S59" i="104" s="1"/>
  <c r="P58" i="104"/>
  <c r="Q58" i="104" s="1"/>
  <c r="S58" i="104" s="1"/>
  <c r="Q57" i="104"/>
  <c r="S57" i="104" s="1"/>
  <c r="Q56" i="104"/>
  <c r="S56" i="104" s="1"/>
  <c r="Q55" i="104"/>
  <c r="S55" i="104" s="1"/>
  <c r="Q54" i="104"/>
  <c r="S54" i="104" s="1"/>
  <c r="Q53" i="104"/>
  <c r="S53" i="104" s="1"/>
  <c r="G52" i="104"/>
  <c r="F52" i="104"/>
  <c r="O51" i="104"/>
  <c r="G51" i="104"/>
  <c r="Q50" i="104"/>
  <c r="S50" i="104" s="1"/>
  <c r="Q49" i="104"/>
  <c r="S49" i="104" s="1"/>
  <c r="Q48" i="104"/>
  <c r="S48" i="104" s="1"/>
  <c r="O47" i="104"/>
  <c r="G47" i="104"/>
  <c r="Q46" i="104"/>
  <c r="S46" i="104" s="1"/>
  <c r="Q45" i="104"/>
  <c r="S45" i="104" s="1"/>
  <c r="Q44" i="104"/>
  <c r="S44" i="104" s="1"/>
  <c r="Q43" i="104"/>
  <c r="S43" i="104" s="1"/>
  <c r="Q42" i="104"/>
  <c r="S42" i="104" s="1"/>
  <c r="Q41" i="104"/>
  <c r="S41" i="104" s="1"/>
  <c r="Q40" i="104"/>
  <c r="S40" i="104" s="1"/>
  <c r="Q39" i="104"/>
  <c r="S39" i="104" s="1"/>
  <c r="Q38" i="104"/>
  <c r="S38" i="104" s="1"/>
  <c r="Q37" i="104"/>
  <c r="S37" i="104" s="1"/>
  <c r="P36" i="104"/>
  <c r="P90" i="104" s="1"/>
  <c r="Q35" i="104"/>
  <c r="S35" i="104" s="1"/>
  <c r="Q34" i="104"/>
  <c r="S34" i="104" s="1"/>
  <c r="Q33" i="104"/>
  <c r="S33" i="104" s="1"/>
  <c r="Q32" i="104"/>
  <c r="S32" i="104" s="1"/>
  <c r="Q31" i="104"/>
  <c r="S31" i="104" s="1"/>
  <c r="Q30" i="104"/>
  <c r="S30" i="104" s="1"/>
  <c r="Q29" i="104"/>
  <c r="S29" i="104" s="1"/>
  <c r="Q28" i="104"/>
  <c r="S28" i="104" s="1"/>
  <c r="Q27" i="104"/>
  <c r="S27" i="104" s="1"/>
  <c r="Q26" i="104"/>
  <c r="S26" i="104" s="1"/>
  <c r="Q25" i="104"/>
  <c r="S25" i="104" s="1"/>
  <c r="Q24" i="104"/>
  <c r="S24" i="104" s="1"/>
  <c r="Q23" i="104"/>
  <c r="S23" i="104" s="1"/>
  <c r="Q22" i="104"/>
  <c r="S22" i="104" s="1"/>
  <c r="Q21" i="104"/>
  <c r="S21" i="104" s="1"/>
  <c r="Q20" i="104"/>
  <c r="S20" i="104" s="1"/>
  <c r="F19" i="104"/>
  <c r="Q19" i="104" s="1"/>
  <c r="S19" i="104" s="1"/>
  <c r="F18" i="104"/>
  <c r="Q17" i="104"/>
  <c r="S17" i="104" s="1"/>
  <c r="Q16" i="104"/>
  <c r="S16" i="104" s="1"/>
  <c r="Q15" i="104"/>
  <c r="S15" i="104" s="1"/>
  <c r="Q14" i="104"/>
  <c r="O90" i="104" l="1"/>
  <c r="Q73" i="104"/>
  <c r="S73" i="104" s="1"/>
  <c r="F90" i="104"/>
  <c r="G90" i="104"/>
  <c r="Q51" i="104"/>
  <c r="S51" i="104" s="1"/>
  <c r="Q52" i="104"/>
  <c r="S52" i="104" s="1"/>
  <c r="Q67" i="104"/>
  <c r="S67" i="104" s="1"/>
  <c r="S14" i="104"/>
  <c r="Q18" i="104"/>
  <c r="S18" i="104" s="1"/>
  <c r="Q36" i="104"/>
  <c r="S36" i="104" s="1"/>
  <c r="Q47" i="104"/>
  <c r="S47" i="104" s="1"/>
  <c r="S90" i="104" l="1"/>
  <c r="Q90" i="104"/>
  <c r="U16" i="103" l="1"/>
  <c r="U9" i="103"/>
  <c r="U7" i="103" l="1"/>
  <c r="U54" i="103" s="1"/>
</calcChain>
</file>

<file path=xl/comments1.xml><?xml version="1.0" encoding="utf-8"?>
<comments xmlns="http://schemas.openxmlformats.org/spreadsheetml/2006/main">
  <authors>
    <author>RRHH</author>
  </authors>
  <commentList>
    <comment ref="K36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paso a Jornalero- ver los montos 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4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 o+ horas extras 350.000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51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350.000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260.000</t>
        </r>
      </text>
    </comment>
    <comment ref="O6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250,000</t>
        </r>
      </text>
    </comment>
    <comment ref="N72" authorId="0" shapeId="0">
      <text>
        <r>
          <rPr>
            <b/>
            <sz val="9"/>
            <color indexed="81"/>
            <rFont val="Tahoma"/>
            <family val="2"/>
          </rPr>
          <t xml:space="preserve">RRHH:
paso a nombrado- cobrara 2 montos </t>
        </r>
      </text>
    </comment>
    <comment ref="G73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300.000</t>
        </r>
      </text>
    </comment>
    <comment ref="O73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400.000</t>
        </r>
      </text>
    </comment>
    <comment ref="C11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PROCESADO</t>
        </r>
      </text>
    </comment>
  </commentList>
</comments>
</file>

<file path=xl/comments2.xml><?xml version="1.0" encoding="utf-8"?>
<comments xmlns="http://schemas.openxmlformats.org/spreadsheetml/2006/main">
  <authors>
    <author>RRHH</author>
  </authors>
  <commentList>
    <comment ref="O34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250.000</t>
        </r>
      </text>
    </comment>
    <comment ref="O6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</commentList>
</comments>
</file>

<file path=xl/sharedStrings.xml><?xml version="1.0" encoding="utf-8"?>
<sst xmlns="http://schemas.openxmlformats.org/spreadsheetml/2006/main" count="468" uniqueCount="342">
  <si>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</si>
  <si>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</si>
  <si>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</si>
  <si>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</si>
  <si>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</si>
  <si>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</si>
  <si>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</si>
  <si>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</si>
  <si>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</si>
  <si>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</si>
  <si>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</si>
  <si>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</si>
  <si>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</si>
  <si>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</si>
  <si>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</si>
  <si>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</si>
  <si>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CONCEPTO</t>
  </si>
  <si>
    <t>DENOMINACIÓN</t>
  </si>
  <si>
    <t>Sueldos</t>
  </si>
  <si>
    <t>Gasto de Representación</t>
  </si>
  <si>
    <t>Bonif. por Responsabilidad en el Cargo</t>
  </si>
  <si>
    <t>MONTO TOTAL</t>
  </si>
  <si>
    <t xml:space="preserve">MONTO A DICIEMBRE </t>
  </si>
  <si>
    <t xml:space="preserve">Jornales </t>
  </si>
  <si>
    <t>MARIA ANGELICA BRITEZ AMARILLA</t>
  </si>
  <si>
    <t xml:space="preserve">ESTEBAN RAMON INSFRAN </t>
  </si>
  <si>
    <t>PABLO MEDINA GARCIA</t>
  </si>
  <si>
    <t>FRANCISCO DANIEL ARRUA</t>
  </si>
  <si>
    <t>ARTURO JAVIER CASTILLO GARCIA</t>
  </si>
  <si>
    <t>LUZ  NATALIA BENITEZ AGUAYO</t>
  </si>
  <si>
    <t>LOURDES ISABEL BARRIOS PEREIRA</t>
  </si>
  <si>
    <t>RUBEN FRANCISCO BAREIRO ESPINOLA</t>
  </si>
  <si>
    <t>SONIA ELIZABETH MORALES GOMEZ</t>
  </si>
  <si>
    <t>ANA CAROLINA TORRES ROLON</t>
  </si>
  <si>
    <t>GISSELA FABIANA GALEANO SANABRIA</t>
  </si>
  <si>
    <t>JOSE ALEXANDRA GOMEZ LEZCANO</t>
  </si>
  <si>
    <t>KENIA ANDREA ARGÜELLO</t>
  </si>
  <si>
    <t>LETICIA LORENA GIMENEZ TORRES</t>
  </si>
  <si>
    <t>LIZ  MARIA FRETES SILVA</t>
  </si>
  <si>
    <t>MARCOS ANTONIO NOGUERA CENTURION</t>
  </si>
  <si>
    <t>MONICA MERCEDES RODRIGUEZ IBARRA</t>
  </si>
  <si>
    <t>NATALIA CAROLINA ARRUA</t>
  </si>
  <si>
    <t>OSCAR ARIEL RAMIREZ GARCIA</t>
  </si>
  <si>
    <t xml:space="preserve">VANESSA ELIZABETH SOTELO  BENÍTEZ </t>
  </si>
  <si>
    <t>ALCIDES ALEXANDER FLEITAS BOGARIN</t>
  </si>
  <si>
    <t>ROSA GRACIELA RUIZ DIAZ ARRUA</t>
  </si>
  <si>
    <t>ALFREDO SAMANIEGO ALMADA</t>
  </si>
  <si>
    <t>CLARA VICTORINA ARECO PICO</t>
  </si>
  <si>
    <t>DIANA ACOSTA BENITEZ</t>
  </si>
  <si>
    <t>GISSELLE JANINA AVALOS GALEANO</t>
  </si>
  <si>
    <t>LILIA, CENTURION VDA, DE NOGUERA</t>
  </si>
  <si>
    <t>MARIA A. INES SAMANIEGO ALMADA</t>
  </si>
  <si>
    <t>MARIA CRISTINA TORRES G.</t>
  </si>
  <si>
    <t>NATALIA MARILIN VERGARA RUIZ DIAZ</t>
  </si>
  <si>
    <t xml:space="preserve">NOELIA ESTHER SIMNAVODA MENDEZ </t>
  </si>
  <si>
    <t>RAFAEL CORONEL ARIAS</t>
  </si>
  <si>
    <t>GUSTAVO BERNARDINO KRAUSE GONZALEZ</t>
  </si>
  <si>
    <t>ANA ROSALBA MENDOZA ORTIZ</t>
  </si>
  <si>
    <t>DANIEL GIMENEZ SANCHEZ</t>
  </si>
  <si>
    <t>EMILIO JAVIER GAMARRA RUIZ DIAZ</t>
  </si>
  <si>
    <t>ERICK ISAIAS BENÍTEZ MAYER</t>
  </si>
  <si>
    <t>FULVIO  EDGARDO THOMPSON ROTELA</t>
  </si>
  <si>
    <t>GUIDO BORBA</t>
  </si>
  <si>
    <t xml:space="preserve">HUGO ALCIDES CÁCERES </t>
  </si>
  <si>
    <t>JESSICA ADRIANA CENTURIÓN LOPEZ</t>
  </si>
  <si>
    <t>LIDIA MARIANA CABALLERO GIMENEZ</t>
  </si>
  <si>
    <t>MARIA ELENA VILLAGRA DE BAREIRO</t>
  </si>
  <si>
    <t>MARIELA GARCIA</t>
  </si>
  <si>
    <t>ROBERTO CUENCA DUARTE</t>
  </si>
  <si>
    <t>WALTER RODRIGO LOCIO GOMEZ</t>
  </si>
  <si>
    <t>YAMIL OSMAR ALVARENGA</t>
  </si>
  <si>
    <t>ADOLFO ZAYAS RODAS</t>
  </si>
  <si>
    <t>NELSON VERÓN</t>
  </si>
  <si>
    <t>HAYDEE CELESTE VILLALBA KRAYACICH</t>
  </si>
  <si>
    <t>RICHARD JOAQUIN CAÑETE VALLEJOS</t>
  </si>
  <si>
    <t>MARIO ESTEBAN GODOY RODRIGUEZ</t>
  </si>
  <si>
    <t>EPIFANIO PEREIRA</t>
  </si>
  <si>
    <t>BENJAMIN AGUILAR GARCIA</t>
  </si>
  <si>
    <t>PABLO CESAR TORRES ALVARENGA</t>
  </si>
  <si>
    <t>CARLOS ROBERTO OLMEDO LEZCANO</t>
  </si>
  <si>
    <t>CLAUDIA ROSALIA GOMEZ SANCHEZ</t>
  </si>
  <si>
    <t>CYNTHIA ALEXIS GIMENEZ VALLEJOS</t>
  </si>
  <si>
    <t>JUAN PANIAGUA</t>
  </si>
  <si>
    <t>MIGUEL MARECOS</t>
  </si>
  <si>
    <t xml:space="preserve">VIDAL PAREDES FLORES </t>
  </si>
  <si>
    <t>NATALIO OSCAR GOMEZ IBAÑEZ</t>
  </si>
  <si>
    <t>MAURICIO DANIEL NUÑEZ GONZALEZ</t>
  </si>
  <si>
    <t>LUIS ALBERTO SEGOVIA PEREZ</t>
  </si>
  <si>
    <t>NAYELI AGUILAR RUIZ</t>
  </si>
  <si>
    <t>ADOLFO NUÑEZ REINOSO</t>
  </si>
  <si>
    <t>JOSE ARIEL TORRES FERNANDEZ</t>
  </si>
  <si>
    <t>FRANCISCO RIVEROS</t>
  </si>
  <si>
    <t>LUZ MARILDA MARTINEZ OVELAR</t>
  </si>
  <si>
    <t>MARIA EMILIA VILLALBA GIMENEZ</t>
  </si>
  <si>
    <t>JUAN CLAUDIO PEREIRA</t>
  </si>
  <si>
    <t>DAMIANA CÁCERES JALUF</t>
  </si>
  <si>
    <t xml:space="preserve">FATIMA ISABEL VERGARA PORTILLO </t>
  </si>
  <si>
    <t>NADIA MARIA JAZMIN ACOSTA ESPINOLA</t>
  </si>
  <si>
    <t>ROMY ELIANA ALRCON DE VEGA</t>
  </si>
  <si>
    <t xml:space="preserve">LUCERO MARIA LUJAN CENTURION BENITEZ </t>
  </si>
  <si>
    <t>MICHEL JAVIER SOSA PEREIRA</t>
  </si>
  <si>
    <t>JUAN CARLOS GOMEZ NUÑEZ</t>
  </si>
  <si>
    <t xml:space="preserve">                                                              </t>
  </si>
  <si>
    <t xml:space="preserve"> PLANILLA DE PAGO AGUINALDO A CONTRATADOS AÑO 2016</t>
  </si>
  <si>
    <t>Tipo Presupuesto</t>
  </si>
  <si>
    <t>1 Actividades Centrales</t>
  </si>
  <si>
    <t>Programa</t>
  </si>
  <si>
    <t>2 Ejecutivo Municipal</t>
  </si>
  <si>
    <t>Unidad Responsable</t>
  </si>
  <si>
    <t>Intendencia Municipal</t>
  </si>
  <si>
    <t>Nº</t>
  </si>
  <si>
    <t>C.I.Nº</t>
  </si>
  <si>
    <t>Nombres y Apellidos</t>
  </si>
  <si>
    <t>Cargo</t>
  </si>
  <si>
    <t>SEPTIEMBRE</t>
  </si>
  <si>
    <t>TOTAL</t>
  </si>
  <si>
    <t>ANTICIPO AGUINALDO</t>
  </si>
  <si>
    <t>MONTO A COBRAR</t>
  </si>
  <si>
    <t>Firma</t>
  </si>
  <si>
    <t xml:space="preserve">Inspectora de Tablada - Ype Ka`e. </t>
  </si>
  <si>
    <t>Inspector de Tablada - TAKURUTY</t>
  </si>
  <si>
    <t>Inspector de Tablada - TAKURUTY II</t>
  </si>
  <si>
    <t>Auxiliar en Informática</t>
  </si>
  <si>
    <t xml:space="preserve">Profesor de Danza </t>
  </si>
  <si>
    <t xml:space="preserve">Profesora de Danza </t>
  </si>
  <si>
    <t>Centro Cultural - Informatica</t>
  </si>
  <si>
    <t xml:space="preserve">Plomero </t>
  </si>
  <si>
    <t xml:space="preserve">Encargada de Informática </t>
  </si>
  <si>
    <t>Asistente de Liquidación</t>
  </si>
  <si>
    <t>AUX. SECRETARIA PRIVADA</t>
  </si>
  <si>
    <t>Mesa de Entrada</t>
  </si>
  <si>
    <t xml:space="preserve">Auxiliar de Cultura </t>
  </si>
  <si>
    <t>Serv. Emergencia Local</t>
  </si>
  <si>
    <t>Auxiliar del Dpto. de Tránsito</t>
  </si>
  <si>
    <t>Comision Vecinal</t>
  </si>
  <si>
    <t xml:space="preserve">Auxiliar de Informática </t>
  </si>
  <si>
    <t xml:space="preserve">Auxiliar de Tesorería </t>
  </si>
  <si>
    <t>Secretaria Privada-  Ordenanza</t>
  </si>
  <si>
    <t>Encargado del Polideportivo Municipal</t>
  </si>
  <si>
    <t>CODENI</t>
  </si>
  <si>
    <t xml:space="preserve">Asistente de R.R.H.H. </t>
  </si>
  <si>
    <t>Auxiliar del Consejo Local de Salud</t>
  </si>
  <si>
    <t xml:space="preserve">Perceptor de la Terminal </t>
  </si>
  <si>
    <t>Auxiliar de R.R.H.H</t>
  </si>
  <si>
    <t>Consejo Local de Salud</t>
  </si>
  <si>
    <t xml:space="preserve">Encargado del Cementerio </t>
  </si>
  <si>
    <t>Agente de Tránsito</t>
  </si>
  <si>
    <t xml:space="preserve">Tractorista </t>
  </si>
  <si>
    <t xml:space="preserve">Auxiliar de Recaudaciones </t>
  </si>
  <si>
    <t xml:space="preserve">Auxiliar de Obras </t>
  </si>
  <si>
    <t xml:space="preserve">Oficial de Albañilería </t>
  </si>
  <si>
    <t xml:space="preserve">Encargado de Presupuesto </t>
  </si>
  <si>
    <t xml:space="preserve">Auxiliar de Catastro </t>
  </si>
  <si>
    <t>Medio Ambiente</t>
  </si>
  <si>
    <t>Prensa</t>
  </si>
  <si>
    <t xml:space="preserve">Seguridad </t>
  </si>
  <si>
    <t>Seguridad Local</t>
  </si>
  <si>
    <t>Emergecia Local</t>
  </si>
  <si>
    <t xml:space="preserve">Encargado del Vivero Municipal </t>
  </si>
  <si>
    <t xml:space="preserve">Profesor de Música </t>
  </si>
  <si>
    <t xml:space="preserve">Asistente de Secretaria General </t>
  </si>
  <si>
    <t xml:space="preserve">Asistente de Administración y Finanzas </t>
  </si>
  <si>
    <t xml:space="preserve">Operador del Tractor Agrícola </t>
  </si>
  <si>
    <t>ASEO URBANO</t>
  </si>
  <si>
    <t>INFORMATICA</t>
  </si>
  <si>
    <t>RRHH</t>
  </si>
  <si>
    <t>Encargado de Salubridad e Higiene</t>
  </si>
  <si>
    <t xml:space="preserve">Operador de la Motoniveladora </t>
  </si>
  <si>
    <t>Secretaria Privada</t>
  </si>
  <si>
    <t>Recepcion</t>
  </si>
  <si>
    <t xml:space="preserve">Auxiliar de Tránsito </t>
  </si>
  <si>
    <t xml:space="preserve">Encargada de Ayuda Social </t>
  </si>
  <si>
    <t xml:space="preserve">Auxiliar de Asesoría Jurídica </t>
  </si>
  <si>
    <t>Aux. de Catastro</t>
  </si>
  <si>
    <t xml:space="preserve">  </t>
  </si>
  <si>
    <t>TOTALES</t>
  </si>
  <si>
    <t>SON GUARANIES:  SETENTA Y CUATRO MILLONES SEISCIENTOS VEINTICUATRO MIL VEINTIOCHO .----------------------------------------</t>
  </si>
  <si>
    <t>Villeta, 15 de Diciembre de 2016</t>
  </si>
  <si>
    <t>Lic. Herminio Rodas</t>
  </si>
  <si>
    <t xml:space="preserve">    Lic. Dario Javier Fernández</t>
  </si>
  <si>
    <t>Teodosio Gómez Ibañez</t>
  </si>
  <si>
    <t>Jefe de Recursos Humanos</t>
  </si>
  <si>
    <t>Dir. Administración y Finanzas</t>
  </si>
  <si>
    <t xml:space="preserve">  Intendente Municipal</t>
  </si>
  <si>
    <t>YA COBRARON</t>
  </si>
  <si>
    <t>NINFA DEL CARMEN ORTIZ COLMAN</t>
  </si>
  <si>
    <t>CLAUDIA VIVIANA GIMENEZ NUÑEZ</t>
  </si>
  <si>
    <t>Contabilidad</t>
  </si>
  <si>
    <t>NO COBRARON AGUINALDO 2016</t>
  </si>
  <si>
    <t>OSMAR GONZALEZ</t>
  </si>
  <si>
    <t>Auxiliar de Obras</t>
  </si>
  <si>
    <t>PABLO JOSE CABRERA AYALA</t>
  </si>
  <si>
    <t>MARGARITA GIMENEZ</t>
  </si>
  <si>
    <t xml:space="preserve">Auxiliar de CODENI </t>
  </si>
  <si>
    <t>ALICIA DOLFINA GILL MEDINA</t>
  </si>
  <si>
    <t>Aux. de Asesoria Juridica</t>
  </si>
  <si>
    <t>NOELIA RAMONA TORRES GOMEZ</t>
  </si>
  <si>
    <t>Consejo Local de Salud - Guazu Cora</t>
  </si>
  <si>
    <t>PAMELA CAROLINA ESTIGARRIBIA DIAZ</t>
  </si>
  <si>
    <t xml:space="preserve"> ARTÍCULO 7 DE LA LEY 5189/2014</t>
  </si>
  <si>
    <t xml:space="preserve">                                            PLANILLA DE PAGO DE SALARIO AL PERSONAL JORNALERO AÑO 2015</t>
  </si>
  <si>
    <t xml:space="preserve"> PLANILLA DE PAGO DE AGUINALDO A  JORNALEROS  AÑO 2016</t>
  </si>
  <si>
    <t>C.I. P. Nº</t>
  </si>
  <si>
    <t xml:space="preserve">Nombres y Apellidos </t>
  </si>
  <si>
    <t>Trabajo Realizado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</si>
  <si>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</si>
  <si>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</si>
  <si>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</si>
  <si>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</si>
  <si>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</si>
  <si>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</si>
  <si>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</si>
  <si>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</si>
  <si>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</si>
  <si>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</si>
  <si>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</si>
  <si>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</si>
  <si>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ABDIAS ARQUIADES LOPEZ</t>
  </si>
  <si>
    <t xml:space="preserve">Auxiliar Albañil </t>
  </si>
  <si>
    <t>ALEXIS RAMON GARCIA PINO</t>
  </si>
  <si>
    <t>Servicios Generales</t>
  </si>
  <si>
    <t>ANGEL FERNANDEZ</t>
  </si>
  <si>
    <t>ANGEL GONZÁLEZ</t>
  </si>
  <si>
    <t>ANIBAL GARCÍA</t>
  </si>
  <si>
    <t>Soldador - Medio Ambiente</t>
  </si>
  <si>
    <t>ANTONIO RUBEN VALLEJOS</t>
  </si>
  <si>
    <t>Mantenimiento - Vivero</t>
  </si>
  <si>
    <t>APOLINAR JARA</t>
  </si>
  <si>
    <t>Recolector de Residuos Sólidos</t>
  </si>
  <si>
    <t>BEATRIZ INSFRAN</t>
  </si>
  <si>
    <t>Limpiadora Local</t>
  </si>
  <si>
    <t>BRIGIDA CONCEPCION MORALES DE ALCARAZ</t>
  </si>
  <si>
    <t>CARLOS ALBERTO NOGUERA INSFRAN</t>
  </si>
  <si>
    <t>CAROLINA DE LAS NIEVE MEDINA MENDOZA</t>
  </si>
  <si>
    <t>CATALINA CHAMORRO</t>
  </si>
  <si>
    <t xml:space="preserve">CIRIACO FUNES </t>
  </si>
  <si>
    <t>CYNTHIAN MABEL BENITEZ ACHAR</t>
  </si>
  <si>
    <t>DIEGO ARMANDO GONZALEZ VEGA</t>
  </si>
  <si>
    <t>Ordenanza Municipal</t>
  </si>
  <si>
    <t>DIONISIO FERNANDEZ</t>
  </si>
  <si>
    <t>EDELIO RAMÓN DELGADO PRIETO</t>
  </si>
  <si>
    <t>Fumigador</t>
  </si>
  <si>
    <t>EMILIO PEREZ</t>
  </si>
  <si>
    <t>ERMA AMELIA RUIZ DÍAZ PINOS</t>
  </si>
  <si>
    <t>EUGENIO CABALLERO MANCUELLO</t>
  </si>
  <si>
    <t>EULALIO VALDEZ</t>
  </si>
  <si>
    <t>GERARDO SALINAS</t>
  </si>
  <si>
    <t>GUILLERMO CARDOZO DELGADO</t>
  </si>
  <si>
    <t>HUGO RAMÓN LEZCANO PINO</t>
  </si>
  <si>
    <t>ISIDORA ESCOBAR</t>
  </si>
  <si>
    <t>ISIDRO EFRAIN GÓMEZ</t>
  </si>
  <si>
    <t>Auxiliar Electricista</t>
  </si>
  <si>
    <t>ISMAEL ANTONIO JAZMIN AYALA</t>
  </si>
  <si>
    <t>JORGELINA FERNÁNDEZ</t>
  </si>
  <si>
    <t>Limpiadora de la Plaza</t>
  </si>
  <si>
    <t>JOSE MARIA ROMERO CORBALAN</t>
  </si>
  <si>
    <t>JUAN CARLOS GALEANO LUGO</t>
  </si>
  <si>
    <t>Informatica</t>
  </si>
  <si>
    <t>LOURDES ELIZABETH RODRIGUEZ MEDINA</t>
  </si>
  <si>
    <t xml:space="preserve">Aseo Urbano </t>
  </si>
  <si>
    <t>LUCIA CUQUEJO OLMEDO</t>
  </si>
  <si>
    <t>LUIS MARTINEZ</t>
  </si>
  <si>
    <t>MARCOS MIÑO MEDINA</t>
  </si>
  <si>
    <t>Seguridad de Encargado de Escuela Avay</t>
  </si>
  <si>
    <t>MARCELINO VILLALBA ROMERO</t>
  </si>
  <si>
    <t>Seguridad de Encargado de Esbetan Medina</t>
  </si>
  <si>
    <t xml:space="preserve">MARGARITA PINEDA DE GAVILAN </t>
  </si>
  <si>
    <t>Limpiadora</t>
  </si>
  <si>
    <t>MARIA DOLLY GÓMEZ DE TORRES</t>
  </si>
  <si>
    <t>Limpiadora - Medio Ambiente</t>
  </si>
  <si>
    <t>MARIA ELENA MARECO</t>
  </si>
  <si>
    <t>MARIELA AQUINO</t>
  </si>
  <si>
    <t>MARY ESTELA VEGA CORONEL</t>
  </si>
  <si>
    <t>Limpiadora de Arte y Cultura</t>
  </si>
  <si>
    <t>OBDILON LOPEZ</t>
  </si>
  <si>
    <t>PEDRO CELESTINO RAMIREZ</t>
  </si>
  <si>
    <t>RAMON DEJESUS ORTIZ</t>
  </si>
  <si>
    <t>Seguridad del Local</t>
  </si>
  <si>
    <t>RENE OSVALDO ORTIZ</t>
  </si>
  <si>
    <t>ROSA ANALIA BOGADO FLEITAS</t>
  </si>
  <si>
    <t>Higiene y Salubridad</t>
  </si>
  <si>
    <t xml:space="preserve">SARA RUIZ DIAZ </t>
  </si>
  <si>
    <t>SEBASTIAN CENTURION</t>
  </si>
  <si>
    <t>SEGUNDO ROMERO</t>
  </si>
  <si>
    <t>Albañil</t>
  </si>
  <si>
    <t>1,.132.923</t>
  </si>
  <si>
    <t>SILVIO BENITEZ</t>
  </si>
  <si>
    <t>SUSANA CAROLINA GOMEZ O.</t>
  </si>
  <si>
    <t>Agente de Transito</t>
  </si>
  <si>
    <t>TOMAS RAMON VELAZQUEZ VILLAR</t>
  </si>
  <si>
    <t>VIRGINIO FLORES ROMERO</t>
  </si>
  <si>
    <t>VICENTE ANIBAL VERA SOSA</t>
  </si>
  <si>
    <t>NESTOR BAEZ</t>
  </si>
  <si>
    <t>Cementerio - Encargado de Limpieza</t>
  </si>
  <si>
    <t>CARLOS REINOSO</t>
  </si>
  <si>
    <t>Local- Auxiliar- Dir. Adm y Fin.</t>
  </si>
  <si>
    <t>ROGELIO MARTINEZ</t>
  </si>
  <si>
    <t xml:space="preserve">TOTAL </t>
  </si>
  <si>
    <r>
      <t xml:space="preserve">SON GUARANIES:SESENTA MILLONES CIENTO CUARENTA Y DOS MIL NOVECIENTOS DIECISIETE </t>
    </r>
    <r>
      <rPr>
        <sz val="10"/>
        <rFont val="Arial"/>
        <family val="2"/>
      </rPr>
      <t>.---------------------------------------</t>
    </r>
  </si>
  <si>
    <t xml:space="preserve"> Villeta, 15 de Diciembre de 2016</t>
  </si>
  <si>
    <t xml:space="preserve">      Lic. Dario Javier Fernández</t>
  </si>
  <si>
    <t>Dietas</t>
  </si>
  <si>
    <t>TOTALE EN GS.</t>
  </si>
  <si>
    <t>PLANILLA GENERAL DE PAGOS  DE LA MUNICIPALIDAD DE YATAITY DEL NORTE</t>
  </si>
  <si>
    <t>Guido Esteban Garcete Villalba</t>
  </si>
  <si>
    <t>Cesar Desiderio Dure Silguero</t>
  </si>
  <si>
    <t>Gabriela Noemi Corvalan Adorno</t>
  </si>
  <si>
    <t>Marilda Paredes Segovia</t>
  </si>
  <si>
    <t>Lucila Mariana Recalde Coronel</t>
  </si>
  <si>
    <t>Honorarios Profesionales</t>
  </si>
  <si>
    <t>Arnaldo Irala Chamorro</t>
  </si>
  <si>
    <t>Maria Mercedes Garcete Nuñez</t>
  </si>
  <si>
    <t>Rita Dominga Gamarra Olmedo</t>
  </si>
  <si>
    <t>Cinthia Evelin Gimenez Gamarra</t>
  </si>
  <si>
    <t>Carlos Enmanuel Armoa Ruiz</t>
  </si>
  <si>
    <t>Anibal Paredes Paez</t>
  </si>
  <si>
    <t>Carlos Gauto Candia</t>
  </si>
  <si>
    <t>Mario Ricardo Paredes Monzon</t>
  </si>
  <si>
    <t>Nelson Villagra Caceres</t>
  </si>
  <si>
    <t>Francisco Britez</t>
  </si>
  <si>
    <t>Antonio Lesme Barreto</t>
  </si>
  <si>
    <t>Joel Ovelar Spaini</t>
  </si>
  <si>
    <t>Luis Alberto Carbajal Barreto</t>
  </si>
  <si>
    <t>Marcos Ramon Chaparro Bogarin</t>
  </si>
  <si>
    <t>Maria Elena Benitez Leiva</t>
  </si>
  <si>
    <t>Hector Ruben Gamarra Chamorro</t>
  </si>
  <si>
    <t>Elias Manuel Saldivar Mendez</t>
  </si>
  <si>
    <t>Nestor Leonor Monson</t>
  </si>
  <si>
    <t>Rafael Bernal Gomez</t>
  </si>
  <si>
    <t>Maribel Soledad Gonzalez Chamorro</t>
  </si>
  <si>
    <t>AGUINALDO 2024</t>
  </si>
  <si>
    <t>CORRESPONDIENTE AL EJERCICIO FISCAL 2024</t>
  </si>
  <si>
    <t>Diego Manuel Gonzalez Chamorro</t>
  </si>
  <si>
    <t>Pablo Carbajal Núñez</t>
  </si>
  <si>
    <t>Zoraida Elizabeth Garcete Villagra</t>
  </si>
  <si>
    <t>Encaragada de Presupuesto</t>
  </si>
  <si>
    <t>Glicerio Joel Villagra Mendoza</t>
  </si>
  <si>
    <t>Marcos Antonio Velazquez Venialgo</t>
  </si>
  <si>
    <t>Oscar Estigarribia Ferreira</t>
  </si>
  <si>
    <t>David Pereira Vallejos</t>
  </si>
  <si>
    <t>Uvaldo Carbajal Nuñez</t>
  </si>
  <si>
    <t>Edil Hernan Martinez Garay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</si>
</sst>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(&quot;Gs&quot;\ * #,##0_);_(&quot;Gs&quot;\ * \(#,##0\);_(&quot;Gs&quot;\ * &quot;-&quot;_);_(@_)"/>
    <numFmt numFmtId="168" formatCode="#,##0;[Red]#,##0"/>
    <numFmt numFmtId="169" formatCode="_-[$€]* #,##0.00_-;\-[$€]* #,##0.00_-;_-[$€]* &quot;-&quot;??_-;_-@_-"/>
    <numFmt numFmtId="170" formatCode="_-* #,##0_-;\-* #,##0_-;_-* &quot;-&quot;??_-;_-@_-"/>
    <numFmt numFmtId="171" formatCode="_-* #,##0.000_-;\-* #,##0.000_-;_-* &quot;-&quot;??_-;_-@_-"/>
    <numFmt numFmtId="172" formatCode="_(* #,##0_);_(* \(#,##0\);_(* &quot;-&quot;??_);_(@_)"/>
    <numFmt numFmtId="173" formatCode="_-* #,##0\ _€_-;\-* #,##0\ _€_-;_-* &quot;-&quot;??\ _€_-;_-@_-"/>
  </numFmts>
  <fonts count="77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indexed="8"/>
      <name val="Centaur"/>
      <family val="1"/>
    </font>
    <font>
      <b/>
      <sz val="16"/>
      <color indexed="8"/>
      <name val="Bell MT"/>
      <family val="1"/>
    </font>
    <font>
      <b/>
      <i/>
      <sz val="16"/>
      <color indexed="8"/>
      <name val="Bell MT"/>
      <family val="1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7"/>
      <color indexed="8"/>
      <name val="Arial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C00000"/>
      <name val="Calibri"/>
      <family val="2"/>
    </font>
    <font>
      <b/>
      <sz val="9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9"/>
      <color indexed="9"/>
      <name val="Arial Black"/>
      <family val="2"/>
    </font>
    <font>
      <b/>
      <i/>
      <sz val="9"/>
      <color indexed="9"/>
      <name val="Arial Black"/>
      <family val="2"/>
    </font>
    <font>
      <b/>
      <i/>
      <sz val="11"/>
      <color indexed="8"/>
      <name val="Calibri"/>
      <family val="2"/>
    </font>
    <font>
      <sz val="10"/>
      <color indexed="8"/>
      <name val="Cambria"/>
      <family val="1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entury Gothic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indexed="8"/>
      <name val="Centaur"/>
      <family val="1"/>
    </font>
    <font>
      <b/>
      <sz val="12"/>
      <color indexed="8"/>
      <name val="Centaur"/>
      <family val="1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u/>
      <sz val="8"/>
      <color theme="1"/>
      <name val="Arial"/>
      <family val="2"/>
    </font>
    <font>
      <sz val="9"/>
      <color theme="1"/>
      <name val="Calibri"/>
      <family val="2"/>
      <scheme val="minor"/>
    </font>
    <font>
      <i/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 Black"/>
      <family val="2"/>
    </font>
    <font>
      <sz val="11"/>
      <color rgb="FF000000"/>
      <name val="Arial"/>
      <family val="2"/>
    </font>
    <font>
      <b/>
      <sz val="11"/>
      <color theme="5" tint="0.3999755851924192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</cellStyleXfs>
  <cellXfs count="288">
    <xf numFmtId="0" fontId="0" fillId="0" borderId="0" xfId="0"/>
    <xf numFmtId="0" fontId="4" fillId="0" borderId="0" xfId="0" applyFont="1"/>
    <xf numFmtId="0" fontId="0" fillId="2" borderId="0" xfId="0" applyFill="1"/>
    <xf numFmtId="168" fontId="8" fillId="0" borderId="0" xfId="0" applyNumberFormat="1" applyFont="1" applyAlignment="1">
      <alignment horizontal="center"/>
    </xf>
    <xf numFmtId="0" fontId="8" fillId="0" borderId="0" xfId="0" applyFont="1"/>
    <xf numFmtId="0" fontId="7" fillId="0" borderId="0" xfId="0" applyFont="1"/>
    <xf numFmtId="0" fontId="3" fillId="3" borderId="1" xfId="0" applyFont="1" applyFill="1" applyBorder="1" applyAlignment="1">
      <alignment horizontal="center"/>
    </xf>
    <xf numFmtId="0" fontId="6" fillId="0" borderId="0" xfId="0" applyFont="1"/>
    <xf numFmtId="172" fontId="16" fillId="2" borderId="1" xfId="2" applyNumberFormat="1" applyFont="1" applyFill="1" applyBorder="1" applyAlignment="1">
      <alignment horizontal="left" vertical="center" wrapText="1"/>
    </xf>
    <xf numFmtId="172" fontId="16" fillId="0" borderId="1" xfId="2" applyNumberFormat="1" applyFont="1" applyFill="1" applyBorder="1" applyAlignment="1">
      <alignment horizontal="left" vertical="center" wrapText="1"/>
    </xf>
    <xf numFmtId="0" fontId="2" fillId="2" borderId="0" xfId="3" applyNumberFormat="1" applyFont="1" applyFill="1" applyBorder="1" applyAlignment="1">
      <alignment horizontal="center"/>
    </xf>
    <xf numFmtId="0" fontId="2" fillId="2" borderId="0" xfId="3" applyNumberFormat="1" applyFont="1" applyFill="1" applyBorder="1" applyAlignment="1"/>
    <xf numFmtId="0" fontId="5" fillId="2" borderId="0" xfId="3" applyNumberFormat="1" applyFont="1" applyFill="1" applyBorder="1" applyAlignment="1"/>
    <xf numFmtId="0" fontId="5" fillId="0" borderId="0" xfId="3" applyNumberFormat="1" applyFont="1" applyFill="1" applyBorder="1" applyAlignment="1"/>
    <xf numFmtId="0" fontId="5" fillId="0" borderId="0" xfId="3" applyNumberFormat="1" applyFont="1" applyBorder="1" applyAlignment="1"/>
    <xf numFmtId="0" fontId="5" fillId="2" borderId="0" xfId="3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/>
    <xf numFmtId="171" fontId="2" fillId="2" borderId="0" xfId="2" applyNumberFormat="1" applyFont="1" applyFill="1" applyBorder="1" applyAlignment="1">
      <alignment horizontal="center"/>
    </xf>
    <xf numFmtId="171" fontId="5" fillId="2" borderId="0" xfId="2" applyNumberFormat="1" applyFont="1" applyFill="1" applyBorder="1" applyAlignment="1">
      <alignment horizontal="center"/>
    </xf>
    <xf numFmtId="171" fontId="0" fillId="2" borderId="0" xfId="2" applyNumberFormat="1" applyFont="1" applyFill="1" applyAlignment="1">
      <alignment horizontal="center"/>
    </xf>
    <xf numFmtId="0" fontId="16" fillId="2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left" vertical="center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right" vertical="center"/>
    </xf>
    <xf numFmtId="172" fontId="16" fillId="4" borderId="1" xfId="2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3" fontId="19" fillId="4" borderId="1" xfId="0" applyNumberFormat="1" applyFont="1" applyFill="1" applyBorder="1" applyAlignment="1">
      <alignment horizontal="right" wrapText="1"/>
    </xf>
    <xf numFmtId="3" fontId="16" fillId="4" borderId="1" xfId="0" applyNumberFormat="1" applyFont="1" applyFill="1" applyBorder="1" applyAlignment="1">
      <alignment horizontal="left" vertical="center" wrapText="1"/>
    </xf>
    <xf numFmtId="3" fontId="19" fillId="4" borderId="1" xfId="0" applyNumberFormat="1" applyFont="1" applyFill="1" applyBorder="1" applyAlignment="1">
      <alignment horizontal="right" vertical="center" wrapText="1"/>
    </xf>
    <xf numFmtId="3" fontId="16" fillId="4" borderId="1" xfId="0" applyNumberFormat="1" applyFont="1" applyFill="1" applyBorder="1" applyAlignment="1">
      <alignment horizontal="left" vertical="center"/>
    </xf>
    <xf numFmtId="3" fontId="16" fillId="4" borderId="1" xfId="4" applyNumberFormat="1" applyFont="1" applyFill="1" applyBorder="1" applyAlignment="1">
      <alignment horizontal="right" vertical="center" wrapText="1"/>
    </xf>
    <xf numFmtId="3" fontId="19" fillId="2" borderId="1" xfId="0" applyNumberFormat="1" applyFont="1" applyFill="1" applyBorder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172" fontId="0" fillId="0" borderId="0" xfId="2" applyNumberFormat="1" applyFont="1"/>
    <xf numFmtId="0" fontId="22" fillId="0" borderId="0" xfId="0" applyFont="1"/>
    <xf numFmtId="0" fontId="13" fillId="0" borderId="0" xfId="0" applyFont="1"/>
    <xf numFmtId="0" fontId="12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2" fontId="0" fillId="0" borderId="0" xfId="2" applyNumberFormat="1" applyFont="1" applyAlignment="1">
      <alignment vertical="center"/>
    </xf>
    <xf numFmtId="0" fontId="29" fillId="5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 vertical="center" wrapText="1"/>
    </xf>
    <xf numFmtId="3" fontId="31" fillId="2" borderId="1" xfId="0" applyNumberFormat="1" applyFont="1" applyFill="1" applyBorder="1" applyAlignment="1">
      <alignment horizontal="right" vertical="center" wrapText="1"/>
    </xf>
    <xf numFmtId="3" fontId="32" fillId="2" borderId="1" xfId="0" applyNumberFormat="1" applyFont="1" applyFill="1" applyBorder="1" applyAlignment="1">
      <alignment horizontal="right" vertical="center" wrapText="1"/>
    </xf>
    <xf numFmtId="3" fontId="10" fillId="5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172" fontId="12" fillId="2" borderId="0" xfId="2" applyNumberFormat="1" applyFont="1" applyFill="1"/>
    <xf numFmtId="0" fontId="12" fillId="2" borderId="0" xfId="0" applyFont="1" applyFill="1"/>
    <xf numFmtId="3" fontId="19" fillId="2" borderId="2" xfId="0" applyNumberFormat="1" applyFont="1" applyFill="1" applyBorder="1" applyAlignment="1">
      <alignment horizontal="right" vertical="center" wrapText="1"/>
    </xf>
    <xf numFmtId="3" fontId="32" fillId="2" borderId="2" xfId="0" applyNumberFormat="1" applyFont="1" applyFill="1" applyBorder="1" applyAlignment="1">
      <alignment horizontal="right" vertical="center" wrapText="1"/>
    </xf>
    <xf numFmtId="3" fontId="19" fillId="0" borderId="2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3" fontId="21" fillId="0" borderId="2" xfId="0" applyNumberFormat="1" applyFont="1" applyBorder="1" applyAlignment="1">
      <alignment horizontal="right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0" fontId="34" fillId="5" borderId="6" xfId="0" applyFont="1" applyFill="1" applyBorder="1" applyAlignment="1">
      <alignment wrapText="1"/>
    </xf>
    <xf numFmtId="0" fontId="34" fillId="5" borderId="7" xfId="0" applyFont="1" applyFill="1" applyBorder="1" applyAlignment="1">
      <alignment wrapText="1"/>
    </xf>
    <xf numFmtId="0" fontId="35" fillId="5" borderId="2" xfId="0" applyFont="1" applyFill="1" applyBorder="1" applyAlignment="1">
      <alignment horizontal="right" wrapText="1"/>
    </xf>
    <xf numFmtId="3" fontId="35" fillId="5" borderId="2" xfId="0" applyNumberFormat="1" applyFont="1" applyFill="1" applyBorder="1" applyAlignment="1">
      <alignment horizontal="right" wrapText="1"/>
    </xf>
    <xf numFmtId="3" fontId="13" fillId="5" borderId="2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36" fillId="3" borderId="0" xfId="0" applyFont="1" applyFill="1" applyAlignment="1">
      <alignment horizontal="right" wrapText="1"/>
    </xf>
    <xf numFmtId="172" fontId="36" fillId="3" borderId="0" xfId="2" applyNumberFormat="1" applyFont="1" applyFill="1" applyBorder="1" applyAlignment="1">
      <alignment wrapText="1"/>
    </xf>
    <xf numFmtId="167" fontId="36" fillId="3" borderId="0" xfId="2" applyNumberFormat="1" applyFont="1" applyFill="1" applyBorder="1" applyAlignment="1">
      <alignment wrapText="1"/>
    </xf>
    <xf numFmtId="167" fontId="37" fillId="3" borderId="0" xfId="2" applyNumberFormat="1" applyFont="1" applyFill="1" applyBorder="1" applyAlignment="1">
      <alignment wrapText="1"/>
    </xf>
    <xf numFmtId="172" fontId="0" fillId="3" borderId="0" xfId="0" applyNumberFormat="1" applyFill="1" applyAlignment="1">
      <alignment wrapText="1"/>
    </xf>
    <xf numFmtId="0" fontId="10" fillId="0" borderId="0" xfId="0" applyFont="1" applyAlignment="1">
      <alignment horizontal="right" wrapText="1"/>
    </xf>
    <xf numFmtId="172" fontId="10" fillId="0" borderId="0" xfId="2" applyNumberFormat="1" applyFont="1" applyBorder="1" applyAlignment="1">
      <alignment wrapText="1"/>
    </xf>
    <xf numFmtId="167" fontId="10" fillId="0" borderId="0" xfId="2" applyNumberFormat="1" applyFont="1" applyBorder="1" applyAlignment="1">
      <alignment wrapText="1"/>
    </xf>
    <xf numFmtId="167" fontId="38" fillId="0" borderId="0" xfId="2" applyNumberFormat="1" applyFont="1" applyBorder="1" applyAlignment="1">
      <alignment wrapText="1"/>
    </xf>
    <xf numFmtId="0" fontId="19" fillId="0" borderId="0" xfId="0" applyFont="1"/>
    <xf numFmtId="0" fontId="40" fillId="0" borderId="0" xfId="2" applyNumberFormat="1" applyFont="1" applyAlignment="1">
      <alignment vertical="center"/>
    </xf>
    <xf numFmtId="0" fontId="41" fillId="0" borderId="0" xfId="2" applyNumberFormat="1" applyFont="1" applyAlignment="1">
      <alignment vertical="center"/>
    </xf>
    <xf numFmtId="0" fontId="9" fillId="0" borderId="0" xfId="0" applyFont="1" applyAlignment="1">
      <alignment wrapText="1"/>
    </xf>
    <xf numFmtId="0" fontId="18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72" fontId="13" fillId="0" borderId="0" xfId="2" applyNumberFormat="1" applyFont="1"/>
    <xf numFmtId="172" fontId="22" fillId="0" borderId="0" xfId="2" applyNumberFormat="1" applyFont="1"/>
    <xf numFmtId="172" fontId="11" fillId="0" borderId="0" xfId="2" applyNumberFormat="1" applyFont="1"/>
    <xf numFmtId="3" fontId="6" fillId="0" borderId="0" xfId="0" applyNumberFormat="1" applyFont="1"/>
    <xf numFmtId="3" fontId="15" fillId="0" borderId="0" xfId="0" applyNumberFormat="1" applyFont="1" applyAlignment="1">
      <alignment horizontal="center"/>
    </xf>
    <xf numFmtId="0" fontId="43" fillId="0" borderId="0" xfId="0" applyFont="1"/>
    <xf numFmtId="3" fontId="4" fillId="0" borderId="0" xfId="0" applyNumberFormat="1" applyFont="1"/>
    <xf numFmtId="3" fontId="4" fillId="3" borderId="0" xfId="0" applyNumberFormat="1" applyFont="1" applyFill="1"/>
    <xf numFmtId="3" fontId="44" fillId="3" borderId="0" xfId="0" applyNumberFormat="1" applyFont="1" applyFill="1"/>
    <xf numFmtId="3" fontId="45" fillId="3" borderId="0" xfId="0" applyNumberFormat="1" applyFont="1" applyFill="1"/>
    <xf numFmtId="0" fontId="29" fillId="6" borderId="1" xfId="0" applyFont="1" applyFill="1" applyBorder="1" applyAlignment="1">
      <alignment horizontal="center"/>
    </xf>
    <xf numFmtId="3" fontId="19" fillId="6" borderId="1" xfId="0" applyNumberFormat="1" applyFont="1" applyFill="1" applyBorder="1" applyAlignment="1">
      <alignment horizontal="right" wrapText="1"/>
    </xf>
    <xf numFmtId="0" fontId="16" fillId="6" borderId="1" xfId="0" applyFont="1" applyFill="1" applyBorder="1" applyAlignment="1">
      <alignment horizontal="left" vertical="center" wrapText="1"/>
    </xf>
    <xf numFmtId="3" fontId="19" fillId="6" borderId="1" xfId="0" applyNumberFormat="1" applyFont="1" applyFill="1" applyBorder="1" applyAlignment="1">
      <alignment horizontal="right" vertical="center" wrapText="1"/>
    </xf>
    <xf numFmtId="3" fontId="32" fillId="6" borderId="1" xfId="0" applyNumberFormat="1" applyFont="1" applyFill="1" applyBorder="1" applyAlignment="1">
      <alignment horizontal="right" vertical="center" wrapText="1"/>
    </xf>
    <xf numFmtId="3" fontId="19" fillId="5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 applyAlignment="1">
      <alignment vertical="center" wrapText="1"/>
    </xf>
    <xf numFmtId="172" fontId="12" fillId="6" borderId="0" xfId="2" applyNumberFormat="1" applyFont="1" applyFill="1"/>
    <xf numFmtId="0" fontId="12" fillId="6" borderId="0" xfId="0" applyFont="1" applyFill="1"/>
    <xf numFmtId="0" fontId="0" fillId="6" borderId="0" xfId="0" applyFill="1"/>
    <xf numFmtId="0" fontId="29" fillId="6" borderId="4" xfId="0" applyFont="1" applyFill="1" applyBorder="1" applyAlignment="1">
      <alignment horizontal="center"/>
    </xf>
    <xf numFmtId="3" fontId="19" fillId="6" borderId="4" xfId="0" applyNumberFormat="1" applyFont="1" applyFill="1" applyBorder="1" applyAlignment="1">
      <alignment horizontal="right" wrapText="1"/>
    </xf>
    <xf numFmtId="0" fontId="16" fillId="6" borderId="4" xfId="0" applyFont="1" applyFill="1" applyBorder="1" applyAlignment="1">
      <alignment horizontal="left" vertical="center" wrapText="1"/>
    </xf>
    <xf numFmtId="0" fontId="30" fillId="3" borderId="4" xfId="0" applyFont="1" applyFill="1" applyBorder="1" applyAlignment="1">
      <alignment horizontal="center" vertical="center" wrapText="1"/>
    </xf>
    <xf numFmtId="3" fontId="19" fillId="6" borderId="4" xfId="0" applyNumberFormat="1" applyFont="1" applyFill="1" applyBorder="1" applyAlignment="1">
      <alignment horizontal="right" vertical="center" wrapText="1"/>
    </xf>
    <xf numFmtId="3" fontId="21" fillId="6" borderId="4" xfId="0" applyNumberFormat="1" applyFont="1" applyFill="1" applyBorder="1" applyAlignment="1">
      <alignment horizontal="right" vertical="center" wrapText="1"/>
    </xf>
    <xf numFmtId="3" fontId="31" fillId="2" borderId="4" xfId="0" applyNumberFormat="1" applyFont="1" applyFill="1" applyBorder="1" applyAlignment="1">
      <alignment horizontal="right" vertical="center" wrapText="1"/>
    </xf>
    <xf numFmtId="3" fontId="32" fillId="6" borderId="4" xfId="0" applyNumberFormat="1" applyFont="1" applyFill="1" applyBorder="1" applyAlignment="1">
      <alignment horizontal="right" vertical="center" wrapText="1"/>
    </xf>
    <xf numFmtId="3" fontId="19" fillId="5" borderId="4" xfId="0" applyNumberFormat="1" applyFont="1" applyFill="1" applyBorder="1" applyAlignment="1">
      <alignment horizontal="right" vertical="center" wrapText="1"/>
    </xf>
    <xf numFmtId="0" fontId="0" fillId="6" borderId="4" xfId="0" applyFill="1" applyBorder="1" applyAlignment="1">
      <alignment vertical="center" wrapText="1"/>
    </xf>
    <xf numFmtId="0" fontId="29" fillId="0" borderId="0" xfId="0" applyFont="1" applyAlignment="1">
      <alignment horizontal="center"/>
    </xf>
    <xf numFmtId="3" fontId="19" fillId="0" borderId="0" xfId="0" applyNumberFormat="1" applyFont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3" fontId="31" fillId="0" borderId="0" xfId="0" applyNumberFormat="1" applyFont="1" applyAlignment="1">
      <alignment horizontal="right" vertical="center" wrapText="1"/>
    </xf>
    <xf numFmtId="3" fontId="32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172" fontId="12" fillId="0" borderId="0" xfId="2" applyNumberFormat="1" applyFont="1" applyFill="1" applyBorder="1"/>
    <xf numFmtId="0" fontId="29" fillId="0" borderId="3" xfId="0" applyFont="1" applyBorder="1" applyAlignment="1">
      <alignment horizontal="center"/>
    </xf>
    <xf numFmtId="172" fontId="16" fillId="0" borderId="3" xfId="2" applyNumberFormat="1" applyFont="1" applyFill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30" fillId="0" borderId="3" xfId="0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right" vertical="center" wrapText="1"/>
    </xf>
    <xf numFmtId="3" fontId="21" fillId="0" borderId="3" xfId="0" applyNumberFormat="1" applyFont="1" applyBorder="1" applyAlignment="1">
      <alignment horizontal="right" vertical="center" wrapText="1"/>
    </xf>
    <xf numFmtId="3" fontId="31" fillId="0" borderId="3" xfId="0" applyNumberFormat="1" applyFont="1" applyBorder="1" applyAlignment="1">
      <alignment horizontal="right" vertical="center" wrapText="1"/>
    </xf>
    <xf numFmtId="3" fontId="32" fillId="0" borderId="3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172" fontId="12" fillId="0" borderId="0" xfId="2" applyNumberFormat="1" applyFont="1" applyFill="1"/>
    <xf numFmtId="3" fontId="19" fillId="7" borderId="1" xfId="0" applyNumberFormat="1" applyFont="1" applyFill="1" applyBorder="1" applyAlignment="1">
      <alignment horizontal="right" wrapText="1"/>
    </xf>
    <xf numFmtId="0" fontId="16" fillId="7" borderId="1" xfId="0" applyFont="1" applyFill="1" applyBorder="1" applyAlignment="1">
      <alignment horizontal="left" vertical="center" wrapText="1"/>
    </xf>
    <xf numFmtId="3" fontId="19" fillId="7" borderId="1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6" fillId="5" borderId="4" xfId="0" applyFont="1" applyFill="1" applyBorder="1" applyAlignment="1">
      <alignment vertical="center"/>
    </xf>
    <xf numFmtId="172" fontId="26" fillId="5" borderId="4" xfId="2" applyNumberFormat="1" applyFont="1" applyFill="1" applyBorder="1" applyAlignment="1">
      <alignment vertical="center"/>
    </xf>
    <xf numFmtId="0" fontId="27" fillId="5" borderId="4" xfId="0" applyFont="1" applyFill="1" applyBorder="1" applyAlignment="1">
      <alignment vertical="center"/>
    </xf>
    <xf numFmtId="0" fontId="28" fillId="5" borderId="4" xfId="0" applyFont="1" applyFill="1" applyBorder="1" applyAlignment="1">
      <alignment vertical="center" wrapText="1"/>
    </xf>
    <xf numFmtId="0" fontId="26" fillId="5" borderId="4" xfId="0" applyFont="1" applyFill="1" applyBorder="1" applyAlignment="1">
      <alignment vertical="center" wrapText="1"/>
    </xf>
    <xf numFmtId="0" fontId="26" fillId="5" borderId="3" xfId="0" applyFont="1" applyFill="1" applyBorder="1" applyAlignment="1">
      <alignment vertical="center"/>
    </xf>
    <xf numFmtId="172" fontId="26" fillId="5" borderId="3" xfId="2" applyNumberFormat="1" applyFont="1" applyFill="1" applyBorder="1" applyAlignment="1">
      <alignment vertical="center"/>
    </xf>
    <xf numFmtId="0" fontId="27" fillId="5" borderId="3" xfId="0" applyFont="1" applyFill="1" applyBorder="1" applyAlignment="1">
      <alignment vertical="center"/>
    </xf>
    <xf numFmtId="0" fontId="28" fillId="5" borderId="3" xfId="0" applyFont="1" applyFill="1" applyBorder="1" applyAlignment="1">
      <alignment vertical="center" wrapText="1"/>
    </xf>
    <xf numFmtId="0" fontId="26" fillId="5" borderId="3" xfId="0" applyFont="1" applyFill="1" applyBorder="1" applyAlignment="1">
      <alignment vertical="center" wrapText="1"/>
    </xf>
    <xf numFmtId="172" fontId="39" fillId="0" borderId="0" xfId="2" applyNumberFormat="1" applyFont="1" applyAlignment="1">
      <alignment vertical="center"/>
    </xf>
    <xf numFmtId="0" fontId="39" fillId="0" borderId="0" xfId="0" applyFont="1" applyAlignment="1">
      <alignment vertical="center"/>
    </xf>
    <xf numFmtId="3" fontId="15" fillId="0" borderId="0" xfId="0" applyNumberFormat="1" applyFont="1"/>
    <xf numFmtId="3" fontId="19" fillId="0" borderId="9" xfId="0" applyNumberFormat="1" applyFont="1" applyBorder="1" applyAlignment="1">
      <alignment wrapText="1"/>
    </xf>
    <xf numFmtId="3" fontId="19" fillId="0" borderId="10" xfId="0" applyNumberFormat="1" applyFont="1" applyBorder="1" applyAlignment="1">
      <alignment wrapText="1"/>
    </xf>
    <xf numFmtId="3" fontId="19" fillId="0" borderId="5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4" fillId="0" borderId="0" xfId="0" applyFont="1"/>
    <xf numFmtId="168" fontId="48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0" fontId="50" fillId="0" borderId="0" xfId="0" applyFont="1"/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4" fillId="0" borderId="9" xfId="5" applyFont="1" applyBorder="1" applyAlignment="1">
      <alignment vertical="center"/>
    </xf>
    <xf numFmtId="0" fontId="45" fillId="0" borderId="1" xfId="5" applyFont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4" fillId="0" borderId="0" xfId="5" applyFont="1" applyAlignment="1">
      <alignment vertical="center"/>
    </xf>
    <xf numFmtId="0" fontId="45" fillId="0" borderId="0" xfId="5" applyFont="1" applyAlignment="1">
      <alignment vertical="center"/>
    </xf>
    <xf numFmtId="0" fontId="55" fillId="8" borderId="1" xfId="0" applyFont="1" applyFill="1" applyBorder="1" applyAlignment="1">
      <alignment horizontal="center" vertical="center"/>
    </xf>
    <xf numFmtId="0" fontId="55" fillId="8" borderId="1" xfId="0" applyFont="1" applyFill="1" applyBorder="1" applyAlignment="1">
      <alignment horizontal="center" vertical="center" wrapText="1"/>
    </xf>
    <xf numFmtId="0" fontId="56" fillId="8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/>
    </xf>
    <xf numFmtId="3" fontId="57" fillId="0" borderId="1" xfId="0" applyNumberFormat="1" applyFont="1" applyBorder="1" applyAlignment="1">
      <alignment horizontal="left" vertical="center" wrapText="1"/>
    </xf>
    <xf numFmtId="0" fontId="20" fillId="0" borderId="1" xfId="6" applyFont="1" applyBorder="1" applyAlignment="1">
      <alignment horizontal="center" vertical="center" wrapText="1"/>
    </xf>
    <xf numFmtId="3" fontId="58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right" vertical="center" wrapText="1"/>
    </xf>
    <xf numFmtId="3" fontId="59" fillId="0" borderId="1" xfId="0" applyNumberFormat="1" applyFont="1" applyBorder="1" applyAlignment="1">
      <alignment horizontal="center" vertical="center" wrapText="1"/>
    </xf>
    <xf numFmtId="3" fontId="60" fillId="0" borderId="1" xfId="0" applyNumberFormat="1" applyFont="1" applyBorder="1"/>
    <xf numFmtId="3" fontId="16" fillId="0" borderId="1" xfId="4" applyNumberFormat="1" applyFont="1" applyFill="1" applyBorder="1" applyAlignment="1">
      <alignment horizontal="right" vertical="center" wrapText="1"/>
    </xf>
    <xf numFmtId="0" fontId="0" fillId="0" borderId="1" xfId="0" applyBorder="1"/>
    <xf numFmtId="3" fontId="20" fillId="0" borderId="1" xfId="6" applyNumberFormat="1" applyFont="1" applyBorder="1" applyAlignment="1">
      <alignment horizontal="center" vertical="center" wrapText="1"/>
    </xf>
    <xf numFmtId="3" fontId="20" fillId="0" borderId="1" xfId="7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right" wrapText="1"/>
    </xf>
    <xf numFmtId="3" fontId="20" fillId="0" borderId="3" xfId="0" applyNumberFormat="1" applyFont="1" applyBorder="1" applyAlignment="1">
      <alignment horizontal="right" wrapText="1"/>
    </xf>
    <xf numFmtId="3" fontId="61" fillId="0" borderId="1" xfId="0" applyNumberFormat="1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/>
    </xf>
    <xf numFmtId="0" fontId="20" fillId="0" borderId="9" xfId="6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right" vertical="center" wrapText="1"/>
    </xf>
    <xf numFmtId="0" fontId="20" fillId="0" borderId="9" xfId="6" applyFont="1" applyBorder="1" applyAlignment="1">
      <alignment horizontal="center" wrapText="1"/>
    </xf>
    <xf numFmtId="3" fontId="16" fillId="0" borderId="1" xfId="4" applyNumberFormat="1" applyFont="1" applyFill="1" applyBorder="1" applyAlignment="1">
      <alignment horizontal="left" vertical="center" wrapText="1"/>
    </xf>
    <xf numFmtId="3" fontId="16" fillId="0" borderId="9" xfId="4" applyNumberFormat="1" applyFont="1" applyFill="1" applyBorder="1" applyAlignment="1">
      <alignment horizontal="left" vertical="center" wrapText="1"/>
    </xf>
    <xf numFmtId="0" fontId="13" fillId="8" borderId="9" xfId="0" applyFont="1" applyFill="1" applyBorder="1" applyAlignment="1">
      <alignment horizontal="center"/>
    </xf>
    <xf numFmtId="3" fontId="17" fillId="8" borderId="10" xfId="0" applyNumberFormat="1" applyFont="1" applyFill="1" applyBorder="1" applyAlignment="1">
      <alignment horizontal="center" wrapText="1"/>
    </xf>
    <xf numFmtId="3" fontId="17" fillId="8" borderId="10" xfId="0" applyNumberFormat="1" applyFont="1" applyFill="1" applyBorder="1" applyAlignment="1">
      <alignment horizontal="left"/>
    </xf>
    <xf numFmtId="3" fontId="13" fillId="8" borderId="10" xfId="0" applyNumberFormat="1" applyFont="1" applyFill="1" applyBorder="1" applyAlignment="1">
      <alignment horizontal="right"/>
    </xf>
    <xf numFmtId="3" fontId="62" fillId="8" borderId="1" xfId="0" applyNumberFormat="1" applyFont="1" applyFill="1" applyBorder="1"/>
    <xf numFmtId="3" fontId="62" fillId="8" borderId="1" xfId="0" applyNumberFormat="1" applyFont="1" applyFill="1" applyBorder="1" applyAlignment="1">
      <alignment horizontal="center"/>
    </xf>
    <xf numFmtId="3" fontId="60" fillId="8" borderId="1" xfId="0" applyNumberFormat="1" applyFont="1" applyFill="1" applyBorder="1"/>
    <xf numFmtId="0" fontId="0" fillId="0" borderId="8" xfId="0" applyBorder="1"/>
    <xf numFmtId="0" fontId="58" fillId="0" borderId="0" xfId="0" applyFont="1"/>
    <xf numFmtId="0" fontId="62" fillId="0" borderId="0" xfId="0" applyFont="1"/>
    <xf numFmtId="0" fontId="58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173" fontId="50" fillId="0" borderId="0" xfId="0" applyNumberFormat="1" applyFont="1"/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5" fillId="0" borderId="0" xfId="0" applyFont="1"/>
    <xf numFmtId="3" fontId="65" fillId="0" borderId="0" xfId="0" applyNumberFormat="1" applyFont="1" applyAlignment="1">
      <alignment horizontal="center"/>
    </xf>
    <xf numFmtId="3" fontId="7" fillId="3" borderId="0" xfId="0" applyNumberFormat="1" applyFont="1" applyFill="1"/>
    <xf numFmtId="3" fontId="66" fillId="0" borderId="0" xfId="0" applyNumberFormat="1" applyFont="1"/>
    <xf numFmtId="3" fontId="66" fillId="3" borderId="0" xfId="0" applyNumberFormat="1" applyFont="1" applyFill="1"/>
    <xf numFmtId="3" fontId="6" fillId="0" borderId="0" xfId="0" applyNumberFormat="1" applyFont="1" applyAlignment="1">
      <alignment horizontal="center"/>
    </xf>
    <xf numFmtId="3" fontId="67" fillId="0" borderId="0" xfId="0" applyNumberFormat="1" applyFont="1"/>
    <xf numFmtId="3" fontId="67" fillId="3" borderId="0" xfId="0" applyNumberFormat="1" applyFont="1" applyFill="1"/>
    <xf numFmtId="0" fontId="68" fillId="0" borderId="0" xfId="0" applyFont="1"/>
    <xf numFmtId="0" fontId="69" fillId="0" borderId="0" xfId="3" applyNumberFormat="1" applyFont="1" applyBorder="1" applyAlignment="1"/>
    <xf numFmtId="170" fontId="70" fillId="9" borderId="1" xfId="2" applyNumberFormat="1" applyFont="1" applyFill="1" applyBorder="1" applyAlignment="1">
      <alignment horizontal="center"/>
    </xf>
    <xf numFmtId="170" fontId="3" fillId="3" borderId="1" xfId="2" applyNumberFormat="1" applyFont="1" applyFill="1" applyBorder="1" applyAlignment="1">
      <alignment horizontal="right"/>
    </xf>
    <xf numFmtId="170" fontId="5" fillId="3" borderId="1" xfId="2" applyNumberFormat="1" applyFont="1" applyFill="1" applyBorder="1" applyAlignment="1"/>
    <xf numFmtId="0" fontId="3" fillId="3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3" fillId="0" borderId="0" xfId="0" applyNumberFormat="1" applyFont="1"/>
    <xf numFmtId="3" fontId="8" fillId="0" borderId="0" xfId="0" applyNumberFormat="1" applyFont="1"/>
    <xf numFmtId="168" fontId="5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3" fontId="3" fillId="3" borderId="0" xfId="0" applyNumberFormat="1" applyFont="1" applyFill="1"/>
    <xf numFmtId="0" fontId="71" fillId="0" borderId="0" xfId="0" applyFont="1"/>
    <xf numFmtId="3" fontId="71" fillId="0" borderId="0" xfId="0" applyNumberFormat="1" applyFont="1"/>
    <xf numFmtId="0" fontId="3" fillId="0" borderId="0" xfId="0" applyFont="1"/>
    <xf numFmtId="168" fontId="3" fillId="3" borderId="0" xfId="0" applyNumberFormat="1" applyFont="1" applyFill="1"/>
    <xf numFmtId="0" fontId="3" fillId="3" borderId="1" xfId="0" applyFont="1" applyFill="1" applyBorder="1" applyAlignment="1">
      <alignment horizontal="left" wrapText="1"/>
    </xf>
    <xf numFmtId="0" fontId="0" fillId="3" borderId="0" xfId="0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171" fontId="5" fillId="7" borderId="1" xfId="2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3" fontId="73" fillId="3" borderId="11" xfId="0" applyNumberFormat="1" applyFont="1" applyFill="1" applyBorder="1" applyAlignment="1">
      <alignment horizontal="center" wrapText="1"/>
    </xf>
    <xf numFmtId="3" fontId="73" fillId="3" borderId="12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70" fontId="5" fillId="3" borderId="1" xfId="2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left" vertical="center"/>
    </xf>
    <xf numFmtId="172" fontId="75" fillId="3" borderId="1" xfId="2" applyNumberFormat="1" applyFont="1" applyFill="1" applyBorder="1" applyAlignment="1">
      <alignment vertical="center" wrapText="1"/>
    </xf>
    <xf numFmtId="3" fontId="76" fillId="3" borderId="1" xfId="0" applyNumberFormat="1" applyFont="1" applyFill="1" applyBorder="1" applyAlignment="1">
      <alignment horizontal="left" vertical="center"/>
    </xf>
    <xf numFmtId="3" fontId="76" fillId="3" borderId="1" xfId="0" applyNumberFormat="1" applyFont="1" applyFill="1" applyBorder="1" applyAlignment="1">
      <alignment horizontal="center" vertical="center"/>
    </xf>
    <xf numFmtId="0" fontId="73" fillId="3" borderId="13" xfId="0" applyFont="1" applyFill="1" applyBorder="1"/>
    <xf numFmtId="3" fontId="73" fillId="3" borderId="11" xfId="0" applyNumberFormat="1" applyFont="1" applyFill="1" applyBorder="1" applyAlignment="1">
      <alignment horizontal="right"/>
    </xf>
    <xf numFmtId="3" fontId="73" fillId="3" borderId="12" xfId="0" applyNumberFormat="1" applyFont="1" applyFill="1" applyBorder="1" applyAlignment="1">
      <alignment horizontal="right"/>
    </xf>
    <xf numFmtId="0" fontId="73" fillId="3" borderId="13" xfId="0" applyFont="1" applyFill="1" applyBorder="1" applyAlignment="1">
      <alignment horizontal="left"/>
    </xf>
    <xf numFmtId="168" fontId="5" fillId="3" borderId="1" xfId="0" applyNumberFormat="1" applyFont="1" applyFill="1" applyBorder="1" applyAlignment="1">
      <alignment horizontal="center" vertical="center" wrapText="1"/>
    </xf>
    <xf numFmtId="170" fontId="5" fillId="3" borderId="1" xfId="2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70" fontId="5" fillId="3" borderId="1" xfId="2" applyNumberFormat="1" applyFont="1" applyFill="1" applyBorder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170" fontId="5" fillId="3" borderId="1" xfId="2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0" fontId="75" fillId="3" borderId="1" xfId="0" applyFont="1" applyFill="1" applyBorder="1" applyAlignment="1">
      <alignment horizontal="left"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168" fontId="5" fillId="3" borderId="4" xfId="0" applyNumberFormat="1" applyFont="1" applyFill="1" applyBorder="1" applyAlignment="1">
      <alignment horizontal="center" vertical="center" wrapText="1"/>
    </xf>
    <xf numFmtId="168" fontId="5" fillId="3" borderId="3" xfId="0" applyNumberFormat="1" applyFont="1" applyFill="1" applyBorder="1" applyAlignment="1">
      <alignment horizontal="center" vertical="center" wrapText="1"/>
    </xf>
    <xf numFmtId="3" fontId="76" fillId="3" borderId="1" xfId="0" applyNumberFormat="1" applyFont="1" applyFill="1" applyBorder="1" applyAlignment="1">
      <alignment vertical="center" wrapText="1"/>
    </xf>
    <xf numFmtId="170" fontId="5" fillId="3" borderId="1" xfId="2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72" fontId="75" fillId="3" borderId="1" xfId="2" applyNumberFormat="1" applyFont="1" applyFill="1" applyBorder="1" applyAlignment="1">
      <alignment vertical="center" wrapText="1"/>
    </xf>
    <xf numFmtId="3" fontId="76" fillId="3" borderId="1" xfId="0" applyNumberFormat="1" applyFont="1" applyFill="1" applyBorder="1" applyAlignment="1">
      <alignment horizontal="left" vertical="center"/>
    </xf>
    <xf numFmtId="3" fontId="76" fillId="3" borderId="1" xfId="0" applyNumberFormat="1" applyFont="1" applyFill="1" applyBorder="1" applyAlignment="1">
      <alignment horizontal="right" vertical="center" wrapText="1"/>
    </xf>
    <xf numFmtId="0" fontId="74" fillId="0" borderId="0" xfId="0" applyFont="1" applyAlignment="1">
      <alignment horizontal="left"/>
    </xf>
    <xf numFmtId="168" fontId="5" fillId="3" borderId="1" xfId="0" applyNumberFormat="1" applyFont="1" applyFill="1" applyBorder="1" applyAlignment="1">
      <alignment horizontal="center" vertical="center"/>
    </xf>
    <xf numFmtId="168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168" fontId="72" fillId="9" borderId="1" xfId="0" applyNumberFormat="1" applyFont="1" applyFill="1" applyBorder="1" applyAlignment="1">
      <alignment horizontal="right"/>
    </xf>
    <xf numFmtId="3" fontId="76" fillId="3" borderId="4" xfId="0" applyNumberFormat="1" applyFont="1" applyFill="1" applyBorder="1" applyAlignment="1">
      <alignment horizontal="right" vertical="center" wrapText="1"/>
    </xf>
    <xf numFmtId="3" fontId="76" fillId="3" borderId="3" xfId="0" applyNumberFormat="1" applyFont="1" applyFill="1" applyBorder="1" applyAlignment="1">
      <alignment horizontal="right" vertical="center" wrapText="1"/>
    </xf>
    <xf numFmtId="0" fontId="75" fillId="3" borderId="4" xfId="0" applyFont="1" applyFill="1" applyBorder="1" applyAlignment="1">
      <alignment horizontal="left" vertical="center" wrapText="1"/>
    </xf>
    <xf numFmtId="0" fontId="75" fillId="3" borderId="3" xfId="0" applyFont="1" applyFill="1" applyBorder="1" applyAlignment="1">
      <alignment horizontal="left" vertical="center" wrapText="1"/>
    </xf>
  </cellXfs>
  <cellStyles count="9">
    <cellStyle name="Euro" xfId="1"/>
    <cellStyle name="Millares" xfId="2" builtinId="3"/>
    <cellStyle name="Millares [0]" xfId="3" builtinId="6"/>
    <cellStyle name="Millares 2" xfId="4"/>
    <cellStyle name="Millares 4" xfId="8"/>
    <cellStyle name="Normal" xfId="0" builtinId="0"/>
    <cellStyle name="Normal 2" xfId="5"/>
    <cellStyle name="Normal 5" xfId="6"/>
    <cellStyle name="Normal 6" xfId="7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534555</xdr:colOff>
      <xdr:row>1</xdr:row>
      <xdr:rowOff>300999</xdr:rowOff>
    </xdr:from>
    <xdr:to>
      <xdr:col>10</xdr:col>
      <xdr:colOff>1422400</xdr:colOff>
      <xdr:row>3</xdr:row>
      <xdr:rowOff>218137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1555" y="504199"/>
          <a:ext cx="9765145" cy="2685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1140691</xdr:colOff>
      <xdr:row>1</xdr:row>
      <xdr:rowOff>182419</xdr:rowOff>
    </xdr:from>
    <xdr:to>
      <xdr:col>15</xdr:col>
      <xdr:colOff>1338406</xdr:colOff>
      <xdr:row>4</xdr:row>
      <xdr:rowOff>81279</xdr:rowOff>
    </xdr:to>
    <xdr:pic>
      <xdr:nvPicPr>
        <xdr:cNvPr id="6" name="Imagen 5" descr="C:\Users\SATELLITE\Desktop\Municipalidad de Yataity del Norte\Membrete Muni 2023 y 2024\2024 Mem Imagen.jpe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991" y="385619"/>
          <a:ext cx="3144115" cy="299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56"/>
  <sheetViews>
    <sheetView showGridLines="0" tabSelected="1" zoomScale="75" zoomScaleNormal="75" zoomScaleSheetLayoutView="70" workbookViewId="0">
      <selection activeCell="B22" sqref="B22"/>
    </sheetView>
  </sheetViews>
  <sheetFormatPr baseColWidth="10" defaultRowHeight="18" x14ac:dyDescent="0.25"/>
  <cols>
    <col min="1" max="1" width="9.7109375" bestFit="1" customWidth="1"/>
    <col min="2" max="2" width="10" style="158" customWidth="1"/>
    <col min="3" max="3" width="13.5703125" style="7" customWidth="1"/>
    <col min="4" max="4" width="44.7109375" style="1" customWidth="1"/>
    <col min="5" max="5" width="10.85546875" style="1" customWidth="1"/>
    <col min="6" max="6" width="33.140625" style="229" customWidth="1"/>
    <col min="7" max="7" width="23.7109375" style="20" customWidth="1"/>
    <col min="8" max="8" width="22.42578125" style="16" customWidth="1"/>
    <col min="9" max="9" width="22.140625" style="2" customWidth="1"/>
    <col min="10" max="10" width="20.7109375" style="2" customWidth="1"/>
    <col min="11" max="12" width="22.42578125" style="2" customWidth="1"/>
    <col min="13" max="13" width="21.7109375" style="2" customWidth="1"/>
    <col min="14" max="14" width="22.42578125" style="2" customWidth="1"/>
    <col min="15" max="15" width="21.7109375" customWidth="1"/>
    <col min="16" max="18" width="22.42578125" customWidth="1"/>
    <col min="19" max="19" width="24.28515625" style="17" customWidth="1"/>
    <col min="20" max="20" width="21.42578125" style="17" bestFit="1" customWidth="1"/>
    <col min="21" max="21" width="24.5703125" style="221" customWidth="1"/>
    <col min="25" max="25" width="14.85546875" bestFit="1" customWidth="1"/>
    <col min="26" max="26" width="14.140625" bestFit="1" customWidth="1"/>
  </cols>
  <sheetData>
    <row r="1" spans="1:27" ht="15.75" customHeight="1" x14ac:dyDescent="0.2">
      <c r="A1" s="237"/>
      <c r="B1" s="237"/>
      <c r="C1" s="237"/>
      <c r="D1" s="237"/>
      <c r="E1" s="237"/>
      <c r="F1" s="248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</row>
    <row r="2" spans="1:27" ht="203.25" customHeight="1" x14ac:dyDescent="0.2">
      <c r="A2" s="237"/>
      <c r="B2" s="237"/>
      <c r="C2" s="237"/>
      <c r="D2" s="237"/>
      <c r="E2" s="237"/>
      <c r="F2" s="248"/>
      <c r="G2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</row>
    <row r="3" spans="1:27" ht="15" x14ac:dyDescent="0.25">
      <c r="A3" s="277" t="s">
        <v>199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37"/>
      <c r="U3" s="237"/>
    </row>
    <row r="4" spans="1:27" ht="25.5" customHeight="1" x14ac:dyDescent="0.25">
      <c r="A4" s="281" t="s">
        <v>303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</row>
    <row r="5" spans="1:27" ht="30.75" customHeight="1" x14ac:dyDescent="0.25">
      <c r="A5" s="282" t="s">
        <v>331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</row>
    <row r="6" spans="1:27" s="240" customFormat="1" ht="44.25" customHeight="1" x14ac:dyDescent="0.2">
      <c r="A6" s="241" t="s">
        <v>15</v>
      </c>
      <c r="B6" s="241" t="s">
        <v>12</v>
      </c>
      <c r="C6" s="242" t="s">
        <v>13</v>
      </c>
      <c r="D6" s="241" t="s">
        <v>14</v>
      </c>
      <c r="E6" s="241" t="s">
        <v>16</v>
      </c>
      <c r="F6" s="243" t="s">
        <v>17</v>
      </c>
      <c r="G6" s="244" t="s">
        <v>0</v>
      </c>
      <c r="H6" s="245" t="s">
        <v>1</v>
      </c>
      <c r="I6" s="245" t="s">
        <v>2</v>
      </c>
      <c r="J6" s="245" t="s">
        <v>3</v>
      </c>
      <c r="K6" s="245" t="s">
        <v>4</v>
      </c>
      <c r="L6" s="245" t="s">
        <v>5</v>
      </c>
      <c r="M6" s="245" t="s">
        <v>6</v>
      </c>
      <c r="N6" s="245" t="s">
        <v>7</v>
      </c>
      <c r="O6" s="245" t="s">
        <v>8</v>
      </c>
      <c r="P6" s="245" t="s">
        <v>9</v>
      </c>
      <c r="Q6" s="245" t="s">
        <v>10</v>
      </c>
      <c r="R6" s="245" t="s">
        <v>11</v>
      </c>
      <c r="S6" s="241" t="s">
        <v>22</v>
      </c>
      <c r="T6" s="241" t="s">
        <v>330</v>
      </c>
      <c r="U6" s="241" t="s">
        <v>21</v>
      </c>
    </row>
    <row r="7" spans="1:27" s="233" customFormat="1" ht="21.95" customHeight="1" x14ac:dyDescent="0.25">
      <c r="A7" s="278">
        <v>1</v>
      </c>
      <c r="B7" s="268"/>
      <c r="C7" s="279">
        <v>3844964</v>
      </c>
      <c r="D7" s="280" t="s">
        <v>304</v>
      </c>
      <c r="E7" s="6">
        <v>111</v>
      </c>
      <c r="F7" s="226" t="s">
        <v>18</v>
      </c>
      <c r="G7" s="224">
        <v>4730000</v>
      </c>
      <c r="H7" s="224">
        <v>4730000</v>
      </c>
      <c r="I7" s="224">
        <v>4730000</v>
      </c>
      <c r="J7" s="224">
        <v>4730000</v>
      </c>
      <c r="K7" s="224">
        <v>4730000</v>
      </c>
      <c r="L7" s="224">
        <v>4730000</v>
      </c>
      <c r="M7" s="224">
        <v>4730000</v>
      </c>
      <c r="N7" s="224">
        <v>4730000</v>
      </c>
      <c r="O7" s="224">
        <v>4730000</v>
      </c>
      <c r="P7" s="224">
        <v>4730000</v>
      </c>
      <c r="Q7" s="224">
        <v>4730000</v>
      </c>
      <c r="R7" s="224">
        <v>4730000</v>
      </c>
      <c r="S7" s="224">
        <f>SUM(G7:R7)</f>
        <v>56760000</v>
      </c>
      <c r="T7" s="225">
        <f>S7/12</f>
        <v>4730000</v>
      </c>
      <c r="U7" s="272">
        <f>SUM(S7:T8)</f>
        <v>98280000</v>
      </c>
      <c r="W7" s="234"/>
      <c r="Y7" s="238"/>
    </row>
    <row r="8" spans="1:27" s="233" customFormat="1" ht="21.95" customHeight="1" x14ac:dyDescent="0.25">
      <c r="A8" s="278"/>
      <c r="B8" s="268"/>
      <c r="C8" s="279"/>
      <c r="D8" s="280"/>
      <c r="E8" s="6">
        <v>113</v>
      </c>
      <c r="F8" s="226" t="s">
        <v>19</v>
      </c>
      <c r="G8" s="224">
        <v>2830000</v>
      </c>
      <c r="H8" s="224">
        <v>2830000</v>
      </c>
      <c r="I8" s="224">
        <v>2830000</v>
      </c>
      <c r="J8" s="224">
        <v>2830000</v>
      </c>
      <c r="K8" s="224">
        <v>2830000</v>
      </c>
      <c r="L8" s="224">
        <v>2830000</v>
      </c>
      <c r="M8" s="224">
        <v>2830000</v>
      </c>
      <c r="N8" s="224">
        <v>2830000</v>
      </c>
      <c r="O8" s="224">
        <v>2830000</v>
      </c>
      <c r="P8" s="224">
        <v>2830000</v>
      </c>
      <c r="Q8" s="224">
        <v>2830000</v>
      </c>
      <c r="R8" s="224">
        <v>2830000</v>
      </c>
      <c r="S8" s="224">
        <f t="shared" ref="S8:S53" si="0">SUM(G8:R8)</f>
        <v>33960000</v>
      </c>
      <c r="T8" s="225">
        <f>S8/12</f>
        <v>2830000</v>
      </c>
      <c r="U8" s="272"/>
      <c r="W8" s="234"/>
      <c r="Y8" s="238"/>
      <c r="AA8" s="234"/>
    </row>
    <row r="9" spans="1:27" s="233" customFormat="1" ht="21.75" customHeight="1" x14ac:dyDescent="0.25">
      <c r="A9" s="232">
        <v>2</v>
      </c>
      <c r="B9" s="262"/>
      <c r="C9" s="251">
        <v>6386082</v>
      </c>
      <c r="D9" s="252" t="s">
        <v>334</v>
      </c>
      <c r="E9" s="6">
        <v>144</v>
      </c>
      <c r="F9" s="226" t="s">
        <v>335</v>
      </c>
      <c r="G9" s="224"/>
      <c r="H9" s="224"/>
      <c r="I9" s="224"/>
      <c r="J9" s="224"/>
      <c r="K9" s="224"/>
      <c r="L9" s="224"/>
      <c r="M9" s="224">
        <v>1000000</v>
      </c>
      <c r="N9" s="224">
        <v>1000000</v>
      </c>
      <c r="O9" s="224">
        <v>1000000</v>
      </c>
      <c r="P9" s="224">
        <v>1000000</v>
      </c>
      <c r="Q9" s="224"/>
      <c r="R9" s="224"/>
      <c r="S9" s="224">
        <f t="shared" si="0"/>
        <v>4000000</v>
      </c>
      <c r="T9" s="225">
        <f t="shared" ref="T9:T11" si="1">S9/12</f>
        <v>333333.33333333331</v>
      </c>
      <c r="U9" s="261">
        <f>SUM(S9:T9)</f>
        <v>4333333.333333333</v>
      </c>
      <c r="W9" s="234"/>
    </row>
    <row r="10" spans="1:27" s="233" customFormat="1" ht="21.95" customHeight="1" x14ac:dyDescent="0.25">
      <c r="A10" s="232">
        <v>3</v>
      </c>
      <c r="B10" s="250"/>
      <c r="C10" s="251">
        <v>5316575</v>
      </c>
      <c r="D10" s="252" t="s">
        <v>308</v>
      </c>
      <c r="E10" s="6">
        <v>144</v>
      </c>
      <c r="F10" s="226" t="s">
        <v>23</v>
      </c>
      <c r="G10" s="224">
        <v>800000</v>
      </c>
      <c r="H10" s="224">
        <v>800000</v>
      </c>
      <c r="I10" s="224">
        <v>800000</v>
      </c>
      <c r="J10" s="224">
        <v>800000</v>
      </c>
      <c r="K10" s="224">
        <v>800000</v>
      </c>
      <c r="L10" s="224">
        <v>800000</v>
      </c>
      <c r="M10" s="224">
        <v>1400000</v>
      </c>
      <c r="N10" s="224">
        <v>1400000</v>
      </c>
      <c r="O10" s="224">
        <v>1400000</v>
      </c>
      <c r="P10" s="224">
        <v>1400000</v>
      </c>
      <c r="Q10" s="224">
        <v>1400000</v>
      </c>
      <c r="R10" s="224">
        <v>1400000</v>
      </c>
      <c r="S10" s="224">
        <f t="shared" si="0"/>
        <v>13200000</v>
      </c>
      <c r="T10" s="225">
        <f t="shared" si="1"/>
        <v>1100000</v>
      </c>
      <c r="U10" s="249">
        <f>SUM(S10:T10)</f>
        <v>14300000</v>
      </c>
      <c r="W10" s="234"/>
      <c r="Y10" s="238"/>
    </row>
    <row r="11" spans="1:27" s="233" customFormat="1" ht="21.95" customHeight="1" x14ac:dyDescent="0.25">
      <c r="A11" s="268">
        <v>4</v>
      </c>
      <c r="B11" s="273"/>
      <c r="C11" s="274">
        <v>4521983</v>
      </c>
      <c r="D11" s="275" t="s">
        <v>305</v>
      </c>
      <c r="E11" s="6">
        <v>111</v>
      </c>
      <c r="F11" s="226" t="s">
        <v>18</v>
      </c>
      <c r="G11" s="224">
        <v>1791000</v>
      </c>
      <c r="H11" s="224">
        <v>1791000</v>
      </c>
      <c r="I11" s="224">
        <v>1791000</v>
      </c>
      <c r="J11" s="224">
        <v>1791000</v>
      </c>
      <c r="K11" s="224">
        <v>1791000</v>
      </c>
      <c r="L11" s="224">
        <v>1791000</v>
      </c>
      <c r="M11" s="224">
        <v>1791000</v>
      </c>
      <c r="N11" s="224">
        <v>1791000</v>
      </c>
      <c r="O11" s="224">
        <v>1791000</v>
      </c>
      <c r="P11" s="224">
        <v>1791000</v>
      </c>
      <c r="Q11" s="224">
        <v>1791000</v>
      </c>
      <c r="R11" s="224">
        <v>1791000</v>
      </c>
      <c r="S11" s="224">
        <f t="shared" si="0"/>
        <v>21492000</v>
      </c>
      <c r="T11" s="225">
        <f t="shared" si="1"/>
        <v>1791000</v>
      </c>
      <c r="U11" s="272">
        <f>SUM(S11:T12)</f>
        <v>41483000</v>
      </c>
      <c r="W11" s="234"/>
    </row>
    <row r="12" spans="1:27" s="233" customFormat="1" ht="34.5" customHeight="1" x14ac:dyDescent="0.25">
      <c r="A12" s="268"/>
      <c r="B12" s="273"/>
      <c r="C12" s="274"/>
      <c r="D12" s="275"/>
      <c r="E12" s="6">
        <v>133</v>
      </c>
      <c r="F12" s="239" t="s">
        <v>20</v>
      </c>
      <c r="G12" s="224">
        <v>1400000</v>
      </c>
      <c r="H12" s="224">
        <v>1400000</v>
      </c>
      <c r="I12" s="224">
        <v>1400000</v>
      </c>
      <c r="J12" s="224">
        <v>1400000</v>
      </c>
      <c r="K12" s="224">
        <v>1400000</v>
      </c>
      <c r="L12" s="224">
        <v>1400000</v>
      </c>
      <c r="M12" s="224">
        <v>1400000</v>
      </c>
      <c r="N12" s="224">
        <v>1400000</v>
      </c>
      <c r="O12" s="224">
        <v>1400000</v>
      </c>
      <c r="P12" s="224">
        <v>1400000</v>
      </c>
      <c r="Q12" s="224">
        <v>1400000</v>
      </c>
      <c r="R12" s="224">
        <v>1400000</v>
      </c>
      <c r="S12" s="224">
        <f t="shared" si="0"/>
        <v>16800000</v>
      </c>
      <c r="T12" s="225">
        <f>S12/12</f>
        <v>1400000</v>
      </c>
      <c r="U12" s="272"/>
      <c r="W12" s="234"/>
    </row>
    <row r="13" spans="1:27" s="233" customFormat="1" ht="21.95" customHeight="1" x14ac:dyDescent="0.25">
      <c r="A13" s="268">
        <v>5</v>
      </c>
      <c r="B13" s="273"/>
      <c r="C13" s="274">
        <v>6674749</v>
      </c>
      <c r="D13" s="275" t="s">
        <v>306</v>
      </c>
      <c r="E13" s="6">
        <v>111</v>
      </c>
      <c r="F13" s="226" t="s">
        <v>18</v>
      </c>
      <c r="G13" s="224">
        <v>1230000</v>
      </c>
      <c r="H13" s="224">
        <v>1230000</v>
      </c>
      <c r="I13" s="224">
        <v>1230000</v>
      </c>
      <c r="J13" s="224">
        <v>1230000</v>
      </c>
      <c r="K13" s="224">
        <v>1230000</v>
      </c>
      <c r="L13" s="224">
        <v>1230000</v>
      </c>
      <c r="M13" s="224">
        <v>1230000</v>
      </c>
      <c r="N13" s="224">
        <v>1230000</v>
      </c>
      <c r="O13" s="224">
        <v>1230000</v>
      </c>
      <c r="P13" s="224">
        <v>1230000</v>
      </c>
      <c r="Q13" s="224">
        <v>1230000</v>
      </c>
      <c r="R13" s="224">
        <v>1230000</v>
      </c>
      <c r="S13" s="224">
        <f t="shared" ref="S13:S14" si="2">SUM(G13:R13)</f>
        <v>14760000</v>
      </c>
      <c r="T13" s="225">
        <f t="shared" ref="T13" si="3">S13/12</f>
        <v>1230000</v>
      </c>
      <c r="U13" s="272">
        <f>SUM(S13:T14)</f>
        <v>28990000</v>
      </c>
      <c r="W13" s="234"/>
    </row>
    <row r="14" spans="1:27" s="233" customFormat="1" ht="33.75" customHeight="1" x14ac:dyDescent="0.25">
      <c r="A14" s="268"/>
      <c r="B14" s="273"/>
      <c r="C14" s="274"/>
      <c r="D14" s="275"/>
      <c r="E14" s="6">
        <v>133</v>
      </c>
      <c r="F14" s="239" t="s">
        <v>20</v>
      </c>
      <c r="G14" s="224">
        <v>1000000</v>
      </c>
      <c r="H14" s="224">
        <v>1000000</v>
      </c>
      <c r="I14" s="224">
        <v>1000000</v>
      </c>
      <c r="J14" s="224">
        <v>1000000</v>
      </c>
      <c r="K14" s="224">
        <v>1000000</v>
      </c>
      <c r="L14" s="224">
        <v>1000000</v>
      </c>
      <c r="M14" s="224">
        <v>1000000</v>
      </c>
      <c r="N14" s="224">
        <v>1000000</v>
      </c>
      <c r="O14" s="224">
        <v>1000000</v>
      </c>
      <c r="P14" s="224">
        <v>1000000</v>
      </c>
      <c r="Q14" s="224">
        <v>1000000</v>
      </c>
      <c r="R14" s="224">
        <v>1000000</v>
      </c>
      <c r="S14" s="224">
        <f t="shared" si="2"/>
        <v>12000000</v>
      </c>
      <c r="T14" s="225">
        <f>S14/12</f>
        <v>1000000</v>
      </c>
      <c r="U14" s="272"/>
      <c r="W14" s="234"/>
    </row>
    <row r="15" spans="1:27" s="233" customFormat="1" ht="22.5" customHeight="1" x14ac:dyDescent="0.25">
      <c r="A15" s="232">
        <v>6</v>
      </c>
      <c r="B15" s="250"/>
      <c r="C15" s="255">
        <v>3324247</v>
      </c>
      <c r="D15" s="254" t="s">
        <v>310</v>
      </c>
      <c r="E15" s="6">
        <v>144</v>
      </c>
      <c r="F15" s="226" t="s">
        <v>23</v>
      </c>
      <c r="G15" s="224">
        <v>1300000</v>
      </c>
      <c r="H15" s="224">
        <v>1300000</v>
      </c>
      <c r="I15" s="224">
        <v>1300000</v>
      </c>
      <c r="J15" s="224">
        <v>1300000</v>
      </c>
      <c r="K15" s="224">
        <v>1300000</v>
      </c>
      <c r="L15" s="224">
        <v>1300000</v>
      </c>
      <c r="M15" s="224">
        <v>1300000</v>
      </c>
      <c r="N15" s="224">
        <v>1300000</v>
      </c>
      <c r="O15" s="224">
        <v>1300000</v>
      </c>
      <c r="P15" s="224">
        <v>1300000</v>
      </c>
      <c r="Q15" s="224">
        <v>1300000</v>
      </c>
      <c r="R15" s="224">
        <v>1300000</v>
      </c>
      <c r="S15" s="224">
        <f t="shared" si="0"/>
        <v>15600000</v>
      </c>
      <c r="T15" s="225">
        <f t="shared" ref="T15:T16" si="4">S15/12</f>
        <v>1300000</v>
      </c>
      <c r="U15" s="249">
        <f t="shared" ref="U15" si="5">SUM(S15:T15)</f>
        <v>16900000</v>
      </c>
      <c r="W15" s="234"/>
    </row>
    <row r="16" spans="1:27" s="233" customFormat="1" ht="21" customHeight="1" x14ac:dyDescent="0.25">
      <c r="A16" s="232">
        <v>7</v>
      </c>
      <c r="B16" s="232"/>
      <c r="C16" s="253">
        <v>3716181</v>
      </c>
      <c r="D16" s="254" t="s">
        <v>333</v>
      </c>
      <c r="E16" s="6">
        <v>144</v>
      </c>
      <c r="F16" s="226" t="s">
        <v>23</v>
      </c>
      <c r="G16" s="224"/>
      <c r="H16" s="224">
        <v>1500000</v>
      </c>
      <c r="I16" s="224">
        <v>1500000</v>
      </c>
      <c r="J16" s="224">
        <v>1500000</v>
      </c>
      <c r="K16" s="224">
        <v>1500000</v>
      </c>
      <c r="L16" s="224">
        <v>1500000</v>
      </c>
      <c r="M16" s="224">
        <v>1500000</v>
      </c>
      <c r="N16" s="224">
        <v>1500000</v>
      </c>
      <c r="O16" s="224">
        <v>1500000</v>
      </c>
      <c r="P16" s="224">
        <v>1500000</v>
      </c>
      <c r="Q16" s="224">
        <v>1500000</v>
      </c>
      <c r="R16" s="224">
        <v>1500000</v>
      </c>
      <c r="S16" s="224">
        <f t="shared" si="0"/>
        <v>16500000</v>
      </c>
      <c r="T16" s="225">
        <f t="shared" si="4"/>
        <v>1375000</v>
      </c>
      <c r="U16" s="249">
        <f>SUM(S16:T16)</f>
        <v>17875000</v>
      </c>
      <c r="W16" s="234"/>
    </row>
    <row r="17" spans="1:23" s="233" customFormat="1" ht="21.95" customHeight="1" x14ac:dyDescent="0.25">
      <c r="A17" s="269">
        <v>8</v>
      </c>
      <c r="B17" s="269"/>
      <c r="C17" s="274">
        <v>5857013</v>
      </c>
      <c r="D17" s="275" t="s">
        <v>307</v>
      </c>
      <c r="E17" s="6">
        <v>111</v>
      </c>
      <c r="F17" s="226" t="s">
        <v>18</v>
      </c>
      <c r="G17" s="224">
        <v>1230000</v>
      </c>
      <c r="H17" s="224">
        <v>1230000</v>
      </c>
      <c r="I17" s="224">
        <v>1230000</v>
      </c>
      <c r="J17" s="224">
        <v>1230000</v>
      </c>
      <c r="K17" s="224">
        <v>1230000</v>
      </c>
      <c r="L17" s="224">
        <v>1230000</v>
      </c>
      <c r="M17" s="224">
        <v>1230000</v>
      </c>
      <c r="N17" s="224">
        <v>1230000</v>
      </c>
      <c r="O17" s="224">
        <v>1230000</v>
      </c>
      <c r="P17" s="224">
        <v>1230000</v>
      </c>
      <c r="Q17" s="224">
        <v>1230000</v>
      </c>
      <c r="R17" s="224">
        <v>1230000</v>
      </c>
      <c r="S17" s="224">
        <f t="shared" si="0"/>
        <v>14760000</v>
      </c>
      <c r="T17" s="225">
        <f>S17/12</f>
        <v>1230000</v>
      </c>
      <c r="U17" s="272">
        <f>SUM(S17:T18)</f>
        <v>27690000</v>
      </c>
      <c r="W17" s="234"/>
    </row>
    <row r="18" spans="1:23" s="233" customFormat="1" ht="28.5" customHeight="1" x14ac:dyDescent="0.25">
      <c r="A18" s="270"/>
      <c r="B18" s="270"/>
      <c r="C18" s="274"/>
      <c r="D18" s="275"/>
      <c r="E18" s="6">
        <v>133</v>
      </c>
      <c r="F18" s="239" t="s">
        <v>20</v>
      </c>
      <c r="G18" s="224">
        <v>900000</v>
      </c>
      <c r="H18" s="224">
        <v>900000</v>
      </c>
      <c r="I18" s="224">
        <v>900000</v>
      </c>
      <c r="J18" s="224">
        <v>900000</v>
      </c>
      <c r="K18" s="224">
        <v>900000</v>
      </c>
      <c r="L18" s="224">
        <v>900000</v>
      </c>
      <c r="M18" s="224">
        <v>900000</v>
      </c>
      <c r="N18" s="224">
        <v>900000</v>
      </c>
      <c r="O18" s="224">
        <v>900000</v>
      </c>
      <c r="P18" s="224">
        <v>900000</v>
      </c>
      <c r="Q18" s="224">
        <v>900000</v>
      </c>
      <c r="R18" s="224">
        <v>900000</v>
      </c>
      <c r="S18" s="224">
        <f t="shared" si="0"/>
        <v>10800000</v>
      </c>
      <c r="T18" s="225">
        <f>S18/12</f>
        <v>900000</v>
      </c>
      <c r="U18" s="272"/>
      <c r="W18" s="234"/>
    </row>
    <row r="19" spans="1:23" s="233" customFormat="1" ht="21.95" customHeight="1" x14ac:dyDescent="0.25">
      <c r="A19" s="232">
        <v>9</v>
      </c>
      <c r="B19" s="250"/>
      <c r="C19" s="246">
        <v>6875537</v>
      </c>
      <c r="D19" s="256" t="s">
        <v>311</v>
      </c>
      <c r="E19" s="6">
        <v>144</v>
      </c>
      <c r="F19" s="226" t="s">
        <v>23</v>
      </c>
      <c r="G19" s="257">
        <v>1600000</v>
      </c>
      <c r="H19" s="257">
        <v>1600000</v>
      </c>
      <c r="I19" s="257">
        <v>1600000</v>
      </c>
      <c r="J19" s="257">
        <v>1600000</v>
      </c>
      <c r="K19" s="257">
        <v>1600000</v>
      </c>
      <c r="L19" s="257">
        <v>1600000</v>
      </c>
      <c r="M19" s="257"/>
      <c r="N19" s="257"/>
      <c r="O19" s="257"/>
      <c r="P19" s="257"/>
      <c r="Q19" s="257"/>
      <c r="R19" s="257"/>
      <c r="S19" s="224">
        <f t="shared" si="0"/>
        <v>9600000</v>
      </c>
      <c r="T19" s="225">
        <f t="shared" ref="T19:T53" si="6">S19/12</f>
        <v>800000</v>
      </c>
      <c r="U19" s="249">
        <f t="shared" ref="U19:U35" si="7">SUM(S19:T19)</f>
        <v>10400000</v>
      </c>
      <c r="W19" s="234"/>
    </row>
    <row r="20" spans="1:23" s="233" customFormat="1" ht="21.95" customHeight="1" x14ac:dyDescent="0.25">
      <c r="A20" s="260">
        <v>10</v>
      </c>
      <c r="B20" s="250"/>
      <c r="C20" s="247">
        <v>5426565</v>
      </c>
      <c r="D20" s="256" t="s">
        <v>312</v>
      </c>
      <c r="E20" s="6">
        <v>144</v>
      </c>
      <c r="F20" s="226" t="s">
        <v>23</v>
      </c>
      <c r="G20" s="258">
        <v>1500000</v>
      </c>
      <c r="H20" s="258">
        <v>1500000</v>
      </c>
      <c r="I20" s="258">
        <v>1500000</v>
      </c>
      <c r="J20" s="258">
        <v>1500000</v>
      </c>
      <c r="K20" s="258">
        <v>1500000</v>
      </c>
      <c r="L20" s="258">
        <v>1500000</v>
      </c>
      <c r="M20" s="258">
        <v>1500000</v>
      </c>
      <c r="N20" s="258">
        <v>1500000</v>
      </c>
      <c r="O20" s="258">
        <v>1500000</v>
      </c>
      <c r="P20" s="258">
        <v>1500000</v>
      </c>
      <c r="Q20" s="258">
        <v>1500000</v>
      </c>
      <c r="R20" s="258">
        <v>1500000</v>
      </c>
      <c r="S20" s="224">
        <f t="shared" si="0"/>
        <v>18000000</v>
      </c>
      <c r="T20" s="225">
        <f t="shared" si="6"/>
        <v>1500000</v>
      </c>
      <c r="U20" s="249">
        <f t="shared" si="7"/>
        <v>19500000</v>
      </c>
      <c r="W20" s="234"/>
    </row>
    <row r="21" spans="1:23" s="233" customFormat="1" ht="21.95" customHeight="1" x14ac:dyDescent="0.25">
      <c r="A21" s="264">
        <v>11</v>
      </c>
      <c r="B21" s="250"/>
      <c r="C21" s="247">
        <v>6125306</v>
      </c>
      <c r="D21" s="256" t="s">
        <v>336</v>
      </c>
      <c r="E21" s="6">
        <v>144</v>
      </c>
      <c r="F21" s="226" t="s">
        <v>23</v>
      </c>
      <c r="G21" s="258"/>
      <c r="H21" s="258"/>
      <c r="I21" s="258"/>
      <c r="J21" s="258"/>
      <c r="K21" s="258"/>
      <c r="L21" s="258"/>
      <c r="M21" s="258">
        <v>2500000</v>
      </c>
      <c r="N21" s="258">
        <v>2500000</v>
      </c>
      <c r="O21" s="258">
        <v>2500000</v>
      </c>
      <c r="P21" s="258">
        <v>2500000</v>
      </c>
      <c r="Q21" s="258">
        <v>2500000</v>
      </c>
      <c r="R21" s="258">
        <v>2500000</v>
      </c>
      <c r="S21" s="224">
        <f t="shared" si="0"/>
        <v>15000000</v>
      </c>
      <c r="T21" s="225">
        <f t="shared" si="6"/>
        <v>1250000</v>
      </c>
      <c r="U21" s="249">
        <f t="shared" si="7"/>
        <v>16250000</v>
      </c>
      <c r="W21" s="234"/>
    </row>
    <row r="22" spans="1:23" s="233" customFormat="1" ht="21.95" customHeight="1" x14ac:dyDescent="0.25">
      <c r="A22" s="264">
        <v>12</v>
      </c>
      <c r="B22" s="250"/>
      <c r="C22" s="247">
        <v>5743600</v>
      </c>
      <c r="D22" s="256" t="s">
        <v>313</v>
      </c>
      <c r="E22" s="6">
        <v>144</v>
      </c>
      <c r="F22" s="226" t="s">
        <v>23</v>
      </c>
      <c r="G22" s="258">
        <v>1000000</v>
      </c>
      <c r="H22" s="258">
        <v>1000000</v>
      </c>
      <c r="I22" s="258">
        <v>1000000</v>
      </c>
      <c r="J22" s="258">
        <v>1000000</v>
      </c>
      <c r="K22" s="258">
        <v>1000000</v>
      </c>
      <c r="L22" s="258">
        <v>1000000</v>
      </c>
      <c r="M22" s="258">
        <v>1000000</v>
      </c>
      <c r="N22" s="258">
        <v>1000000</v>
      </c>
      <c r="O22" s="258">
        <v>1000000</v>
      </c>
      <c r="P22" s="258">
        <v>1000000</v>
      </c>
      <c r="Q22" s="258">
        <v>1000000</v>
      </c>
      <c r="R22" s="258">
        <v>1000000</v>
      </c>
      <c r="S22" s="224">
        <f t="shared" si="0"/>
        <v>12000000</v>
      </c>
      <c r="T22" s="225">
        <f t="shared" si="6"/>
        <v>1000000</v>
      </c>
      <c r="U22" s="249">
        <f t="shared" si="7"/>
        <v>13000000</v>
      </c>
      <c r="W22" s="234"/>
    </row>
    <row r="23" spans="1:23" s="233" customFormat="1" ht="21.95" customHeight="1" x14ac:dyDescent="0.25">
      <c r="A23" s="264">
        <v>13</v>
      </c>
      <c r="B23" s="250"/>
      <c r="C23" s="247">
        <v>5161220</v>
      </c>
      <c r="D23" s="256" t="s">
        <v>314</v>
      </c>
      <c r="E23" s="6">
        <v>144</v>
      </c>
      <c r="F23" s="226" t="s">
        <v>23</v>
      </c>
      <c r="G23" s="258">
        <v>2000000</v>
      </c>
      <c r="H23" s="258">
        <v>2000000</v>
      </c>
      <c r="I23" s="258">
        <v>2000000</v>
      </c>
      <c r="J23" s="258">
        <v>2000000</v>
      </c>
      <c r="K23" s="258">
        <v>2000000</v>
      </c>
      <c r="L23" s="258">
        <v>2000000</v>
      </c>
      <c r="M23" s="258">
        <v>2000000</v>
      </c>
      <c r="N23" s="258">
        <v>2000000</v>
      </c>
      <c r="O23" s="258">
        <v>2000000</v>
      </c>
      <c r="P23" s="258">
        <v>2000000</v>
      </c>
      <c r="Q23" s="258">
        <v>2000000</v>
      </c>
      <c r="R23" s="258">
        <v>2000000</v>
      </c>
      <c r="S23" s="224">
        <f t="shared" si="0"/>
        <v>24000000</v>
      </c>
      <c r="T23" s="225">
        <f t="shared" si="6"/>
        <v>2000000</v>
      </c>
      <c r="U23" s="249">
        <f t="shared" si="7"/>
        <v>26000000</v>
      </c>
      <c r="W23" s="234"/>
    </row>
    <row r="24" spans="1:23" s="233" customFormat="1" ht="21.95" customHeight="1" x14ac:dyDescent="0.25">
      <c r="A24" s="264">
        <v>14</v>
      </c>
      <c r="B24" s="250"/>
      <c r="C24" s="247">
        <v>4521953</v>
      </c>
      <c r="D24" s="256" t="s">
        <v>315</v>
      </c>
      <c r="E24" s="6">
        <v>144</v>
      </c>
      <c r="F24" s="226" t="s">
        <v>23</v>
      </c>
      <c r="G24" s="258">
        <v>2000000</v>
      </c>
      <c r="H24" s="258">
        <v>2000000</v>
      </c>
      <c r="I24" s="258">
        <v>2000000</v>
      </c>
      <c r="J24" s="258">
        <v>2000000</v>
      </c>
      <c r="K24" s="258">
        <v>2000000</v>
      </c>
      <c r="L24" s="258">
        <v>2000000</v>
      </c>
      <c r="M24" s="258">
        <v>2000000</v>
      </c>
      <c r="N24" s="258">
        <v>2000000</v>
      </c>
      <c r="O24" s="258">
        <v>2000000</v>
      </c>
      <c r="P24" s="258">
        <v>2000000</v>
      </c>
      <c r="Q24" s="258">
        <v>2000000</v>
      </c>
      <c r="R24" s="258">
        <v>2000000</v>
      </c>
      <c r="S24" s="224">
        <f t="shared" si="0"/>
        <v>24000000</v>
      </c>
      <c r="T24" s="225">
        <f t="shared" si="6"/>
        <v>2000000</v>
      </c>
      <c r="U24" s="249">
        <f t="shared" si="7"/>
        <v>26000000</v>
      </c>
      <c r="W24" s="234"/>
    </row>
    <row r="25" spans="1:23" s="233" customFormat="1" ht="21.95" customHeight="1" x14ac:dyDescent="0.25">
      <c r="A25" s="264">
        <v>15</v>
      </c>
      <c r="B25" s="250"/>
      <c r="C25" s="247">
        <v>2944626</v>
      </c>
      <c r="D25" s="256" t="s">
        <v>316</v>
      </c>
      <c r="E25" s="6">
        <v>144</v>
      </c>
      <c r="F25" s="226" t="s">
        <v>23</v>
      </c>
      <c r="G25" s="258">
        <v>1000000</v>
      </c>
      <c r="H25" s="258">
        <v>1000000</v>
      </c>
      <c r="I25" s="258">
        <v>1000000</v>
      </c>
      <c r="J25" s="258">
        <v>1000000</v>
      </c>
      <c r="K25" s="258">
        <v>1000000</v>
      </c>
      <c r="L25" s="258">
        <v>1000000</v>
      </c>
      <c r="M25" s="258">
        <v>1000000</v>
      </c>
      <c r="N25" s="258">
        <v>1000000</v>
      </c>
      <c r="O25" s="258">
        <v>1000000</v>
      </c>
      <c r="P25" s="258">
        <v>1000000</v>
      </c>
      <c r="Q25" s="258">
        <v>1000000</v>
      </c>
      <c r="R25" s="258">
        <v>1000000</v>
      </c>
      <c r="S25" s="224">
        <f t="shared" si="0"/>
        <v>12000000</v>
      </c>
      <c r="T25" s="225">
        <f t="shared" si="6"/>
        <v>1000000</v>
      </c>
      <c r="U25" s="249">
        <f t="shared" si="7"/>
        <v>13000000</v>
      </c>
      <c r="W25" s="234"/>
    </row>
    <row r="26" spans="1:23" s="233" customFormat="1" ht="21.95" customHeight="1" x14ac:dyDescent="0.25">
      <c r="A26" s="264">
        <v>16</v>
      </c>
      <c r="B26" s="250"/>
      <c r="C26" s="247">
        <v>3803335</v>
      </c>
      <c r="D26" s="256" t="s">
        <v>317</v>
      </c>
      <c r="E26" s="6">
        <v>145</v>
      </c>
      <c r="F26" s="226" t="s">
        <v>309</v>
      </c>
      <c r="G26" s="257">
        <v>6200000</v>
      </c>
      <c r="H26" s="257">
        <v>6200000</v>
      </c>
      <c r="I26" s="257">
        <v>6200000</v>
      </c>
      <c r="J26" s="257">
        <v>6200000</v>
      </c>
      <c r="K26" s="257">
        <v>6200000</v>
      </c>
      <c r="L26" s="257">
        <v>6200000</v>
      </c>
      <c r="M26" s="257">
        <v>6200000</v>
      </c>
      <c r="N26" s="257">
        <v>6200000</v>
      </c>
      <c r="O26" s="257">
        <v>6200000</v>
      </c>
      <c r="P26" s="257">
        <v>6200000</v>
      </c>
      <c r="Q26" s="257">
        <v>6200000</v>
      </c>
      <c r="R26" s="257">
        <v>6200000</v>
      </c>
      <c r="S26" s="224">
        <f t="shared" si="0"/>
        <v>74400000</v>
      </c>
      <c r="T26" s="225">
        <f t="shared" si="6"/>
        <v>6200000</v>
      </c>
      <c r="U26" s="263">
        <f t="shared" si="7"/>
        <v>80600000</v>
      </c>
      <c r="W26" s="234"/>
    </row>
    <row r="27" spans="1:23" s="233" customFormat="1" ht="21.95" customHeight="1" x14ac:dyDescent="0.25">
      <c r="A27" s="264">
        <v>17</v>
      </c>
      <c r="B27" s="250"/>
      <c r="C27" s="247">
        <v>2413768</v>
      </c>
      <c r="D27" s="256" t="s">
        <v>318</v>
      </c>
      <c r="E27" s="6">
        <v>145</v>
      </c>
      <c r="F27" s="226" t="s">
        <v>309</v>
      </c>
      <c r="G27" s="258">
        <v>6500000</v>
      </c>
      <c r="H27" s="258">
        <v>6500000</v>
      </c>
      <c r="I27" s="258">
        <v>6500000</v>
      </c>
      <c r="J27" s="258">
        <v>6500000</v>
      </c>
      <c r="K27" s="258">
        <v>6500000</v>
      </c>
      <c r="L27" s="258">
        <v>6500000</v>
      </c>
      <c r="M27" s="258">
        <v>6500000</v>
      </c>
      <c r="N27" s="258">
        <v>6500000</v>
      </c>
      <c r="O27" s="258">
        <v>6500000</v>
      </c>
      <c r="P27" s="258">
        <v>6500000</v>
      </c>
      <c r="Q27" s="258">
        <v>6500000</v>
      </c>
      <c r="R27" s="258">
        <v>6500000</v>
      </c>
      <c r="S27" s="224">
        <f t="shared" si="0"/>
        <v>78000000</v>
      </c>
      <c r="T27" s="225">
        <f t="shared" si="6"/>
        <v>6500000</v>
      </c>
      <c r="U27" s="249">
        <f t="shared" si="7"/>
        <v>84500000</v>
      </c>
      <c r="W27" s="234"/>
    </row>
    <row r="28" spans="1:23" s="233" customFormat="1" ht="21.95" customHeight="1" x14ac:dyDescent="0.25">
      <c r="A28" s="264">
        <v>18</v>
      </c>
      <c r="B28" s="250"/>
      <c r="C28" s="247">
        <v>3615265</v>
      </c>
      <c r="D28" s="259" t="s">
        <v>337</v>
      </c>
      <c r="E28" s="6">
        <v>145</v>
      </c>
      <c r="F28" s="226" t="s">
        <v>309</v>
      </c>
      <c r="G28" s="258">
        <v>5200000</v>
      </c>
      <c r="H28" s="258">
        <v>5200000</v>
      </c>
      <c r="I28" s="258">
        <v>5200000</v>
      </c>
      <c r="J28" s="258">
        <v>5200000</v>
      </c>
      <c r="K28" s="258">
        <v>5200000</v>
      </c>
      <c r="L28" s="258">
        <v>5200000</v>
      </c>
      <c r="M28" s="258">
        <v>5200000</v>
      </c>
      <c r="N28" s="258">
        <v>5200000</v>
      </c>
      <c r="O28" s="258">
        <v>5200000</v>
      </c>
      <c r="P28" s="258">
        <v>5200000</v>
      </c>
      <c r="Q28" s="258">
        <v>5200000</v>
      </c>
      <c r="R28" s="258">
        <v>5200000</v>
      </c>
      <c r="S28" s="224">
        <f t="shared" si="0"/>
        <v>62400000</v>
      </c>
      <c r="T28" s="225">
        <f t="shared" si="6"/>
        <v>5200000</v>
      </c>
      <c r="U28" s="249">
        <f t="shared" si="7"/>
        <v>67600000</v>
      </c>
      <c r="W28" s="234"/>
    </row>
    <row r="29" spans="1:23" s="233" customFormat="1" ht="21.95" customHeight="1" x14ac:dyDescent="0.25">
      <c r="A29" s="264">
        <v>19</v>
      </c>
      <c r="B29" s="266"/>
      <c r="C29" s="247">
        <v>3996409</v>
      </c>
      <c r="D29" s="259" t="s">
        <v>338</v>
      </c>
      <c r="E29" s="6">
        <v>144</v>
      </c>
      <c r="F29" s="226" t="s">
        <v>23</v>
      </c>
      <c r="G29" s="258">
        <v>4600000</v>
      </c>
      <c r="H29" s="258">
        <v>4600000</v>
      </c>
      <c r="I29" s="258">
        <v>4600000</v>
      </c>
      <c r="J29" s="258">
        <v>4600000</v>
      </c>
      <c r="K29" s="258">
        <v>4600000</v>
      </c>
      <c r="L29" s="258">
        <v>4600000</v>
      </c>
      <c r="M29" s="258">
        <v>4600000</v>
      </c>
      <c r="N29" s="258">
        <v>4600000</v>
      </c>
      <c r="O29" s="258">
        <v>4600000</v>
      </c>
      <c r="P29" s="258">
        <v>4600000</v>
      </c>
      <c r="Q29" s="258">
        <v>4600000</v>
      </c>
      <c r="R29" s="258">
        <v>4600000</v>
      </c>
      <c r="S29" s="224">
        <f t="shared" si="0"/>
        <v>55200000</v>
      </c>
      <c r="T29" s="225">
        <f t="shared" si="6"/>
        <v>4600000</v>
      </c>
      <c r="U29" s="265"/>
      <c r="W29" s="234"/>
    </row>
    <row r="30" spans="1:23" s="233" customFormat="1" ht="21.95" customHeight="1" x14ac:dyDescent="0.25">
      <c r="A30" s="264">
        <v>20</v>
      </c>
      <c r="B30" s="266"/>
      <c r="C30" s="247">
        <v>5533250</v>
      </c>
      <c r="D30" s="259" t="s">
        <v>339</v>
      </c>
      <c r="E30" s="6">
        <v>144</v>
      </c>
      <c r="F30" s="226" t="s">
        <v>23</v>
      </c>
      <c r="G30" s="258">
        <v>4600000</v>
      </c>
      <c r="H30" s="258">
        <v>4600000</v>
      </c>
      <c r="I30" s="258">
        <v>4600000</v>
      </c>
      <c r="J30" s="258">
        <v>4600000</v>
      </c>
      <c r="K30" s="258">
        <v>4600000</v>
      </c>
      <c r="L30" s="258">
        <v>4600000</v>
      </c>
      <c r="M30" s="258">
        <v>4600000</v>
      </c>
      <c r="N30" s="258">
        <v>4600000</v>
      </c>
      <c r="O30" s="258">
        <v>4600000</v>
      </c>
      <c r="P30" s="258">
        <v>4600000</v>
      </c>
      <c r="Q30" s="258">
        <v>4600000</v>
      </c>
      <c r="R30" s="258">
        <v>4600000</v>
      </c>
      <c r="S30" s="224">
        <f t="shared" si="0"/>
        <v>55200000</v>
      </c>
      <c r="T30" s="225">
        <f t="shared" si="6"/>
        <v>4600000</v>
      </c>
      <c r="U30" s="265"/>
      <c r="W30" s="234"/>
    </row>
    <row r="31" spans="1:23" s="233" customFormat="1" ht="21.95" customHeight="1" x14ac:dyDescent="0.25">
      <c r="A31" s="264">
        <v>21</v>
      </c>
      <c r="B31" s="266"/>
      <c r="C31" s="247">
        <v>1775806</v>
      </c>
      <c r="D31" s="259" t="s">
        <v>340</v>
      </c>
      <c r="E31" s="6">
        <v>144</v>
      </c>
      <c r="F31" s="226" t="s">
        <v>23</v>
      </c>
      <c r="G31" s="258">
        <v>2400000</v>
      </c>
      <c r="H31" s="258">
        <v>2400000</v>
      </c>
      <c r="I31" s="258">
        <v>2400000</v>
      </c>
      <c r="J31" s="258">
        <v>2400000</v>
      </c>
      <c r="K31" s="258">
        <v>2400000</v>
      </c>
      <c r="L31" s="258">
        <v>2400000</v>
      </c>
      <c r="M31" s="258">
        <v>2400000</v>
      </c>
      <c r="N31" s="258">
        <v>2400000</v>
      </c>
      <c r="O31" s="258">
        <v>2400000</v>
      </c>
      <c r="P31" s="258">
        <v>2400000</v>
      </c>
      <c r="Q31" s="258">
        <v>2400000</v>
      </c>
      <c r="R31" s="258">
        <v>2400000</v>
      </c>
      <c r="S31" s="224">
        <f t="shared" si="0"/>
        <v>28800000</v>
      </c>
      <c r="T31" s="225">
        <f t="shared" si="6"/>
        <v>2400000</v>
      </c>
      <c r="U31" s="265"/>
      <c r="W31" s="234"/>
    </row>
    <row r="32" spans="1:23" s="233" customFormat="1" ht="21.95" customHeight="1" x14ac:dyDescent="0.25">
      <c r="A32" s="264">
        <v>22</v>
      </c>
      <c r="B32" s="250"/>
      <c r="C32" s="247">
        <v>7379086</v>
      </c>
      <c r="D32" s="259" t="s">
        <v>341</v>
      </c>
      <c r="E32" s="6">
        <v>144</v>
      </c>
      <c r="F32" s="226" t="s">
        <v>23</v>
      </c>
      <c r="G32" s="258"/>
      <c r="H32" s="258">
        <v>2400000</v>
      </c>
      <c r="I32" s="258">
        <v>2400000</v>
      </c>
      <c r="J32" s="258">
        <v>2400000</v>
      </c>
      <c r="K32" s="258">
        <v>2400000</v>
      </c>
      <c r="L32" s="258">
        <v>2400000</v>
      </c>
      <c r="M32" s="258">
        <v>2400000</v>
      </c>
      <c r="N32" s="258">
        <v>2400000</v>
      </c>
      <c r="O32" s="258">
        <v>2400000</v>
      </c>
      <c r="P32" s="258">
        <v>2400000</v>
      </c>
      <c r="Q32" s="258">
        <v>2400000</v>
      </c>
      <c r="R32" s="258">
        <v>2400000</v>
      </c>
      <c r="S32" s="224">
        <f t="shared" si="0"/>
        <v>26400000</v>
      </c>
      <c r="T32" s="225">
        <f t="shared" si="6"/>
        <v>2200000</v>
      </c>
      <c r="U32" s="249">
        <f t="shared" si="7"/>
        <v>28600000</v>
      </c>
      <c r="W32" s="234"/>
    </row>
    <row r="33" spans="1:23" s="233" customFormat="1" ht="21.95" customHeight="1" x14ac:dyDescent="0.25">
      <c r="A33" s="264">
        <v>23</v>
      </c>
      <c r="B33" s="250"/>
      <c r="C33" s="247">
        <v>5998827</v>
      </c>
      <c r="D33" s="259" t="s">
        <v>319</v>
      </c>
      <c r="E33" s="6">
        <v>144</v>
      </c>
      <c r="F33" s="226" t="s">
        <v>23</v>
      </c>
      <c r="G33" s="258">
        <v>2400000</v>
      </c>
      <c r="H33" s="258">
        <v>2400000</v>
      </c>
      <c r="I33" s="258">
        <v>2400000</v>
      </c>
      <c r="J33" s="258">
        <v>2400000</v>
      </c>
      <c r="K33" s="258">
        <v>2400000</v>
      </c>
      <c r="L33" s="258">
        <v>2400000</v>
      </c>
      <c r="M33" s="258">
        <v>2400000</v>
      </c>
      <c r="N33" s="258">
        <v>2400000</v>
      </c>
      <c r="O33" s="258">
        <v>2400000</v>
      </c>
      <c r="P33" s="258">
        <v>2400000</v>
      </c>
      <c r="Q33" s="258">
        <v>2400000</v>
      </c>
      <c r="R33" s="258">
        <v>2400000</v>
      </c>
      <c r="S33" s="224">
        <f t="shared" si="0"/>
        <v>28800000</v>
      </c>
      <c r="T33" s="225">
        <f t="shared" si="6"/>
        <v>2400000</v>
      </c>
      <c r="U33" s="249">
        <f t="shared" si="7"/>
        <v>31200000</v>
      </c>
      <c r="W33" s="234"/>
    </row>
    <row r="34" spans="1:23" s="233" customFormat="1" ht="21.95" customHeight="1" x14ac:dyDescent="0.25">
      <c r="A34" s="264">
        <v>24</v>
      </c>
      <c r="B34" s="250"/>
      <c r="C34" s="247">
        <v>4915774</v>
      </c>
      <c r="D34" s="259" t="s">
        <v>320</v>
      </c>
      <c r="E34" s="6">
        <v>144</v>
      </c>
      <c r="F34" s="226" t="s">
        <v>23</v>
      </c>
      <c r="G34" s="258">
        <v>2400000</v>
      </c>
      <c r="H34" s="258">
        <v>2400000</v>
      </c>
      <c r="I34" s="258">
        <v>2400000</v>
      </c>
      <c r="J34" s="258">
        <v>2400000</v>
      </c>
      <c r="K34" s="258">
        <v>2400000</v>
      </c>
      <c r="L34" s="258">
        <v>2400000</v>
      </c>
      <c r="M34" s="258">
        <v>2400000</v>
      </c>
      <c r="N34" s="258">
        <v>2400000</v>
      </c>
      <c r="O34" s="258">
        <v>2400000</v>
      </c>
      <c r="P34" s="258">
        <v>2400000</v>
      </c>
      <c r="Q34" s="258">
        <v>2400000</v>
      </c>
      <c r="R34" s="258">
        <v>2400000</v>
      </c>
      <c r="S34" s="224">
        <f t="shared" si="0"/>
        <v>28800000</v>
      </c>
      <c r="T34" s="225">
        <f t="shared" si="6"/>
        <v>2400000</v>
      </c>
      <c r="U34" s="249">
        <f t="shared" si="7"/>
        <v>31200000</v>
      </c>
      <c r="W34" s="234"/>
    </row>
    <row r="35" spans="1:23" s="233" customFormat="1" ht="21.95" customHeight="1" x14ac:dyDescent="0.25">
      <c r="A35" s="264">
        <v>25</v>
      </c>
      <c r="B35" s="250"/>
      <c r="C35" s="247">
        <v>3825109</v>
      </c>
      <c r="D35" s="256" t="s">
        <v>321</v>
      </c>
      <c r="E35" s="6">
        <v>144</v>
      </c>
      <c r="F35" s="226" t="s">
        <v>23</v>
      </c>
      <c r="G35" s="258">
        <v>2400000</v>
      </c>
      <c r="H35" s="258">
        <v>2400000</v>
      </c>
      <c r="I35" s="258">
        <v>2400000</v>
      </c>
      <c r="J35" s="258">
        <v>2400000</v>
      </c>
      <c r="K35" s="258">
        <v>2400000</v>
      </c>
      <c r="L35" s="258">
        <v>2400000</v>
      </c>
      <c r="M35" s="258">
        <v>2400000</v>
      </c>
      <c r="N35" s="258">
        <v>2400000</v>
      </c>
      <c r="O35" s="258">
        <v>2400000</v>
      </c>
      <c r="P35" s="258">
        <v>2400000</v>
      </c>
      <c r="Q35" s="258">
        <v>2400000</v>
      </c>
      <c r="R35" s="258">
        <v>2400000</v>
      </c>
      <c r="S35" s="224">
        <f t="shared" si="0"/>
        <v>28800000</v>
      </c>
      <c r="T35" s="225">
        <f t="shared" si="6"/>
        <v>2400000</v>
      </c>
      <c r="U35" s="249">
        <f t="shared" si="7"/>
        <v>31200000</v>
      </c>
      <c r="W35" s="234"/>
    </row>
    <row r="36" spans="1:23" s="233" customFormat="1" ht="21.95" customHeight="1" x14ac:dyDescent="0.25">
      <c r="A36" s="269">
        <v>26</v>
      </c>
      <c r="B36" s="268"/>
      <c r="C36" s="274">
        <v>4049543</v>
      </c>
      <c r="D36" s="267" t="s">
        <v>322</v>
      </c>
      <c r="E36" s="6">
        <v>112</v>
      </c>
      <c r="F36" s="226" t="s">
        <v>301</v>
      </c>
      <c r="G36" s="224">
        <v>1000000</v>
      </c>
      <c r="H36" s="224">
        <v>1000000</v>
      </c>
      <c r="I36" s="224">
        <v>1000000</v>
      </c>
      <c r="J36" s="224">
        <v>1000000</v>
      </c>
      <c r="K36" s="224">
        <v>1000000</v>
      </c>
      <c r="L36" s="224">
        <v>1000000</v>
      </c>
      <c r="M36" s="224">
        <v>1000000</v>
      </c>
      <c r="N36" s="224">
        <v>1000000</v>
      </c>
      <c r="O36" s="224">
        <v>1000000</v>
      </c>
      <c r="P36" s="224">
        <v>1000000</v>
      </c>
      <c r="Q36" s="224">
        <v>1000000</v>
      </c>
      <c r="R36" s="224">
        <v>1000000</v>
      </c>
      <c r="S36" s="224">
        <f t="shared" si="0"/>
        <v>12000000</v>
      </c>
      <c r="T36" s="225">
        <f t="shared" si="6"/>
        <v>1000000</v>
      </c>
      <c r="U36" s="249">
        <f t="shared" ref="U36:U37" si="8">SUM(S36:T36)</f>
        <v>13000000</v>
      </c>
      <c r="W36" s="234"/>
    </row>
    <row r="37" spans="1:23" s="233" customFormat="1" ht="21.95" customHeight="1" x14ac:dyDescent="0.25">
      <c r="A37" s="270"/>
      <c r="B37" s="268"/>
      <c r="C37" s="274"/>
      <c r="D37" s="267"/>
      <c r="E37" s="6">
        <v>113</v>
      </c>
      <c r="F37" s="226" t="s">
        <v>19</v>
      </c>
      <c r="G37" s="224">
        <v>693000</v>
      </c>
      <c r="H37" s="224">
        <v>693000</v>
      </c>
      <c r="I37" s="224">
        <v>693000</v>
      </c>
      <c r="J37" s="224">
        <v>693000</v>
      </c>
      <c r="K37" s="224">
        <v>693000</v>
      </c>
      <c r="L37" s="224">
        <v>693000</v>
      </c>
      <c r="M37" s="224">
        <v>693000</v>
      </c>
      <c r="N37" s="224">
        <v>693000</v>
      </c>
      <c r="O37" s="224">
        <v>693000</v>
      </c>
      <c r="P37" s="224">
        <v>693000</v>
      </c>
      <c r="Q37" s="224">
        <v>693000</v>
      </c>
      <c r="R37" s="224">
        <v>693000</v>
      </c>
      <c r="S37" s="224">
        <f t="shared" si="0"/>
        <v>8316000</v>
      </c>
      <c r="T37" s="225">
        <f t="shared" si="6"/>
        <v>693000</v>
      </c>
      <c r="U37" s="249">
        <f t="shared" si="8"/>
        <v>9009000</v>
      </c>
      <c r="W37" s="234"/>
    </row>
    <row r="38" spans="1:23" s="233" customFormat="1" ht="21.95" customHeight="1" x14ac:dyDescent="0.25">
      <c r="A38" s="268">
        <v>27</v>
      </c>
      <c r="B38" s="268"/>
      <c r="C38" s="271">
        <v>2125463</v>
      </c>
      <c r="D38" s="267" t="s">
        <v>323</v>
      </c>
      <c r="E38" s="6">
        <v>112</v>
      </c>
      <c r="F38" s="226" t="s">
        <v>301</v>
      </c>
      <c r="G38" s="224">
        <v>1000000</v>
      </c>
      <c r="H38" s="224">
        <v>1000000</v>
      </c>
      <c r="I38" s="224">
        <v>1000000</v>
      </c>
      <c r="J38" s="224">
        <v>1000000</v>
      </c>
      <c r="K38" s="224">
        <v>1000000</v>
      </c>
      <c r="L38" s="224">
        <v>1000000</v>
      </c>
      <c r="M38" s="224">
        <v>1000000</v>
      </c>
      <c r="N38" s="224">
        <v>1000000</v>
      </c>
      <c r="O38" s="224">
        <v>1000000</v>
      </c>
      <c r="P38" s="224">
        <v>1000000</v>
      </c>
      <c r="Q38" s="224">
        <v>1000000</v>
      </c>
      <c r="R38" s="224">
        <v>1000000</v>
      </c>
      <c r="S38" s="224">
        <f t="shared" si="0"/>
        <v>12000000</v>
      </c>
      <c r="T38" s="225">
        <f t="shared" si="6"/>
        <v>1000000</v>
      </c>
      <c r="U38" s="249">
        <f t="shared" ref="U38:U53" si="9">SUM(S38:T38)</f>
        <v>13000000</v>
      </c>
      <c r="W38" s="234"/>
    </row>
    <row r="39" spans="1:23" s="233" customFormat="1" ht="21.95" customHeight="1" x14ac:dyDescent="0.25">
      <c r="A39" s="268"/>
      <c r="B39" s="268"/>
      <c r="C39" s="271"/>
      <c r="D39" s="267"/>
      <c r="E39" s="6">
        <v>113</v>
      </c>
      <c r="F39" s="226" t="s">
        <v>19</v>
      </c>
      <c r="G39" s="224">
        <v>693000</v>
      </c>
      <c r="H39" s="224">
        <v>693000</v>
      </c>
      <c r="I39" s="224">
        <v>693000</v>
      </c>
      <c r="J39" s="224">
        <v>693000</v>
      </c>
      <c r="K39" s="224">
        <v>693000</v>
      </c>
      <c r="L39" s="224">
        <v>693000</v>
      </c>
      <c r="M39" s="224">
        <v>693000</v>
      </c>
      <c r="N39" s="224">
        <v>693000</v>
      </c>
      <c r="O39" s="224">
        <v>693000</v>
      </c>
      <c r="P39" s="224">
        <v>693000</v>
      </c>
      <c r="Q39" s="224">
        <v>693000</v>
      </c>
      <c r="R39" s="224">
        <v>693000</v>
      </c>
      <c r="S39" s="224">
        <f t="shared" si="0"/>
        <v>8316000</v>
      </c>
      <c r="T39" s="225">
        <f t="shared" si="6"/>
        <v>693000</v>
      </c>
      <c r="U39" s="249">
        <f t="shared" si="9"/>
        <v>9009000</v>
      </c>
      <c r="W39" s="234"/>
    </row>
    <row r="40" spans="1:23" s="233" customFormat="1" ht="21.95" customHeight="1" x14ac:dyDescent="0.25">
      <c r="A40" s="269">
        <v>28</v>
      </c>
      <c r="B40" s="268"/>
      <c r="C40" s="271">
        <v>3554415</v>
      </c>
      <c r="D40" s="267" t="s">
        <v>324</v>
      </c>
      <c r="E40" s="6">
        <v>112</v>
      </c>
      <c r="F40" s="226" t="s">
        <v>301</v>
      </c>
      <c r="G40" s="224">
        <v>1000000</v>
      </c>
      <c r="H40" s="224">
        <v>1000000</v>
      </c>
      <c r="I40" s="224">
        <v>1000000</v>
      </c>
      <c r="J40" s="224">
        <v>1000000</v>
      </c>
      <c r="K40" s="224">
        <v>1000000</v>
      </c>
      <c r="L40" s="224">
        <v>1000000</v>
      </c>
      <c r="M40" s="224">
        <v>1000000</v>
      </c>
      <c r="N40" s="224">
        <v>1000000</v>
      </c>
      <c r="O40" s="224">
        <v>1000000</v>
      </c>
      <c r="P40" s="224">
        <v>1000000</v>
      </c>
      <c r="Q40" s="224">
        <v>1000000</v>
      </c>
      <c r="R40" s="224">
        <v>1000000</v>
      </c>
      <c r="S40" s="224">
        <f t="shared" si="0"/>
        <v>12000000</v>
      </c>
      <c r="T40" s="225">
        <f t="shared" si="6"/>
        <v>1000000</v>
      </c>
      <c r="U40" s="249">
        <f t="shared" si="9"/>
        <v>13000000</v>
      </c>
      <c r="W40" s="234"/>
    </row>
    <row r="41" spans="1:23" s="233" customFormat="1" ht="21.95" customHeight="1" x14ac:dyDescent="0.25">
      <c r="A41" s="270"/>
      <c r="B41" s="268"/>
      <c r="C41" s="271"/>
      <c r="D41" s="267"/>
      <c r="E41" s="6">
        <v>113</v>
      </c>
      <c r="F41" s="226" t="s">
        <v>19</v>
      </c>
      <c r="G41" s="224">
        <v>693000</v>
      </c>
      <c r="H41" s="224">
        <v>693000</v>
      </c>
      <c r="I41" s="224">
        <v>693000</v>
      </c>
      <c r="J41" s="224">
        <v>693000</v>
      </c>
      <c r="K41" s="224">
        <v>693000</v>
      </c>
      <c r="L41" s="224">
        <v>693000</v>
      </c>
      <c r="M41" s="224">
        <v>693000</v>
      </c>
      <c r="N41" s="224">
        <v>693000</v>
      </c>
      <c r="O41" s="224">
        <v>693000</v>
      </c>
      <c r="P41" s="224">
        <v>693000</v>
      </c>
      <c r="Q41" s="224">
        <v>693000</v>
      </c>
      <c r="R41" s="224">
        <v>693000</v>
      </c>
      <c r="S41" s="224">
        <f t="shared" si="0"/>
        <v>8316000</v>
      </c>
      <c r="T41" s="225">
        <f t="shared" si="6"/>
        <v>693000</v>
      </c>
      <c r="U41" s="249">
        <f t="shared" si="9"/>
        <v>9009000</v>
      </c>
      <c r="W41" s="234"/>
    </row>
    <row r="42" spans="1:23" s="233" customFormat="1" ht="21.95" customHeight="1" x14ac:dyDescent="0.25">
      <c r="A42" s="268">
        <v>29</v>
      </c>
      <c r="B42" s="268"/>
      <c r="C42" s="271">
        <v>2982269</v>
      </c>
      <c r="D42" s="267" t="s">
        <v>325</v>
      </c>
      <c r="E42" s="6">
        <v>112</v>
      </c>
      <c r="F42" s="226" t="s">
        <v>301</v>
      </c>
      <c r="G42" s="224">
        <v>1000000</v>
      </c>
      <c r="H42" s="224">
        <v>1000000</v>
      </c>
      <c r="I42" s="224">
        <v>1000000</v>
      </c>
      <c r="J42" s="224">
        <v>1000000</v>
      </c>
      <c r="K42" s="224">
        <v>1000000</v>
      </c>
      <c r="L42" s="224">
        <v>1000000</v>
      </c>
      <c r="M42" s="224">
        <v>1000000</v>
      </c>
      <c r="N42" s="224">
        <v>1000000</v>
      </c>
      <c r="O42" s="224">
        <v>1000000</v>
      </c>
      <c r="P42" s="224">
        <v>1000000</v>
      </c>
      <c r="Q42" s="224">
        <v>1000000</v>
      </c>
      <c r="R42" s="224">
        <v>1000000</v>
      </c>
      <c r="S42" s="224">
        <f t="shared" si="0"/>
        <v>12000000</v>
      </c>
      <c r="T42" s="225">
        <f t="shared" si="6"/>
        <v>1000000</v>
      </c>
      <c r="U42" s="249">
        <f t="shared" si="9"/>
        <v>13000000</v>
      </c>
      <c r="W42" s="234"/>
    </row>
    <row r="43" spans="1:23" s="233" customFormat="1" ht="21.95" customHeight="1" x14ac:dyDescent="0.25">
      <c r="A43" s="268"/>
      <c r="B43" s="268"/>
      <c r="C43" s="271"/>
      <c r="D43" s="267"/>
      <c r="E43" s="6">
        <v>113</v>
      </c>
      <c r="F43" s="226" t="s">
        <v>19</v>
      </c>
      <c r="G43" s="224">
        <v>693000</v>
      </c>
      <c r="H43" s="224">
        <v>693000</v>
      </c>
      <c r="I43" s="224">
        <v>693000</v>
      </c>
      <c r="J43" s="224">
        <v>693000</v>
      </c>
      <c r="K43" s="224">
        <v>693000</v>
      </c>
      <c r="L43" s="224">
        <v>693000</v>
      </c>
      <c r="M43" s="224">
        <v>693000</v>
      </c>
      <c r="N43" s="224">
        <v>693000</v>
      </c>
      <c r="O43" s="224">
        <v>693000</v>
      </c>
      <c r="P43" s="224">
        <v>693000</v>
      </c>
      <c r="Q43" s="224">
        <v>693000</v>
      </c>
      <c r="R43" s="224">
        <v>693000</v>
      </c>
      <c r="S43" s="224">
        <f t="shared" si="0"/>
        <v>8316000</v>
      </c>
      <c r="T43" s="225">
        <f t="shared" si="6"/>
        <v>693000</v>
      </c>
      <c r="U43" s="249">
        <f t="shared" si="9"/>
        <v>9009000</v>
      </c>
      <c r="W43" s="234"/>
    </row>
    <row r="44" spans="1:23" s="233" customFormat="1" ht="21.95" customHeight="1" x14ac:dyDescent="0.25">
      <c r="A44" s="269">
        <v>30</v>
      </c>
      <c r="B44" s="269"/>
      <c r="C44" s="276">
        <v>5251138</v>
      </c>
      <c r="D44" s="267" t="s">
        <v>326</v>
      </c>
      <c r="E44" s="6">
        <v>112</v>
      </c>
      <c r="F44" s="226" t="s">
        <v>301</v>
      </c>
      <c r="G44" s="224">
        <v>1000000</v>
      </c>
      <c r="H44" s="224">
        <v>1000000</v>
      </c>
      <c r="I44" s="224">
        <v>1000000</v>
      </c>
      <c r="J44" s="224">
        <v>1000000</v>
      </c>
      <c r="K44" s="224">
        <v>1000000</v>
      </c>
      <c r="L44" s="224">
        <v>1000000</v>
      </c>
      <c r="M44" s="224">
        <v>1000000</v>
      </c>
      <c r="N44" s="224">
        <v>1000000</v>
      </c>
      <c r="O44" s="224">
        <v>1000000</v>
      </c>
      <c r="P44" s="224">
        <v>1000000</v>
      </c>
      <c r="Q44" s="224">
        <v>1000000</v>
      </c>
      <c r="R44" s="224">
        <v>1000000</v>
      </c>
      <c r="S44" s="224">
        <f t="shared" si="0"/>
        <v>12000000</v>
      </c>
      <c r="T44" s="225">
        <f t="shared" si="6"/>
        <v>1000000</v>
      </c>
      <c r="U44" s="249">
        <f t="shared" si="9"/>
        <v>13000000</v>
      </c>
      <c r="W44" s="234"/>
    </row>
    <row r="45" spans="1:23" s="233" customFormat="1" ht="21.95" customHeight="1" x14ac:dyDescent="0.25">
      <c r="A45" s="270"/>
      <c r="B45" s="270"/>
      <c r="C45" s="276"/>
      <c r="D45" s="267"/>
      <c r="E45" s="6">
        <v>113</v>
      </c>
      <c r="F45" s="226" t="s">
        <v>19</v>
      </c>
      <c r="G45" s="224">
        <v>693000</v>
      </c>
      <c r="H45" s="224">
        <v>693000</v>
      </c>
      <c r="I45" s="224">
        <v>693000</v>
      </c>
      <c r="J45" s="224">
        <v>693000</v>
      </c>
      <c r="K45" s="224">
        <v>693000</v>
      </c>
      <c r="L45" s="224">
        <v>693000</v>
      </c>
      <c r="M45" s="224">
        <v>693000</v>
      </c>
      <c r="N45" s="224">
        <v>693000</v>
      </c>
      <c r="O45" s="224">
        <v>693000</v>
      </c>
      <c r="P45" s="224">
        <v>693000</v>
      </c>
      <c r="Q45" s="224">
        <v>693000</v>
      </c>
      <c r="R45" s="224">
        <v>693000</v>
      </c>
      <c r="S45" s="224">
        <f t="shared" si="0"/>
        <v>8316000</v>
      </c>
      <c r="T45" s="225">
        <f t="shared" si="6"/>
        <v>693000</v>
      </c>
      <c r="U45" s="249">
        <f t="shared" si="9"/>
        <v>9009000</v>
      </c>
      <c r="W45" s="234"/>
    </row>
    <row r="46" spans="1:23" s="233" customFormat="1" ht="21.95" customHeight="1" x14ac:dyDescent="0.25">
      <c r="A46" s="268">
        <v>31</v>
      </c>
      <c r="B46" s="268"/>
      <c r="C46" s="271">
        <v>3523225</v>
      </c>
      <c r="D46" s="267" t="s">
        <v>327</v>
      </c>
      <c r="E46" s="6">
        <v>112</v>
      </c>
      <c r="F46" s="226" t="s">
        <v>301</v>
      </c>
      <c r="G46" s="224">
        <v>1000000</v>
      </c>
      <c r="H46" s="224">
        <v>1000000</v>
      </c>
      <c r="I46" s="224">
        <v>1000000</v>
      </c>
      <c r="J46" s="224">
        <v>1000000</v>
      </c>
      <c r="K46" s="224">
        <v>1000000</v>
      </c>
      <c r="L46" s="224">
        <v>1000000</v>
      </c>
      <c r="M46" s="224">
        <v>1000000</v>
      </c>
      <c r="N46" s="224">
        <v>1000000</v>
      </c>
      <c r="O46" s="224">
        <v>1000000</v>
      </c>
      <c r="P46" s="224">
        <v>1000000</v>
      </c>
      <c r="Q46" s="224">
        <v>1000000</v>
      </c>
      <c r="R46" s="224">
        <v>1000000</v>
      </c>
      <c r="S46" s="224">
        <f t="shared" si="0"/>
        <v>12000000</v>
      </c>
      <c r="T46" s="225">
        <f t="shared" si="6"/>
        <v>1000000</v>
      </c>
      <c r="U46" s="249">
        <f t="shared" si="9"/>
        <v>13000000</v>
      </c>
      <c r="W46" s="234"/>
    </row>
    <row r="47" spans="1:23" s="233" customFormat="1" ht="21.95" customHeight="1" x14ac:dyDescent="0.25">
      <c r="A47" s="268"/>
      <c r="B47" s="268"/>
      <c r="C47" s="271"/>
      <c r="D47" s="267"/>
      <c r="E47" s="6">
        <v>113</v>
      </c>
      <c r="F47" s="226" t="s">
        <v>19</v>
      </c>
      <c r="G47" s="224">
        <v>693000</v>
      </c>
      <c r="H47" s="224">
        <v>693000</v>
      </c>
      <c r="I47" s="224">
        <v>693000</v>
      </c>
      <c r="J47" s="224">
        <v>693000</v>
      </c>
      <c r="K47" s="224">
        <v>693000</v>
      </c>
      <c r="L47" s="224">
        <v>693000</v>
      </c>
      <c r="M47" s="224">
        <v>693000</v>
      </c>
      <c r="N47" s="224">
        <v>693000</v>
      </c>
      <c r="O47" s="224">
        <v>693000</v>
      </c>
      <c r="P47" s="224">
        <v>693000</v>
      </c>
      <c r="Q47" s="224">
        <v>693000</v>
      </c>
      <c r="R47" s="224">
        <v>693000</v>
      </c>
      <c r="S47" s="224">
        <f t="shared" si="0"/>
        <v>8316000</v>
      </c>
      <c r="T47" s="225">
        <f t="shared" si="6"/>
        <v>693000</v>
      </c>
      <c r="U47" s="249">
        <f t="shared" si="9"/>
        <v>9009000</v>
      </c>
      <c r="W47" s="234"/>
    </row>
    <row r="48" spans="1:23" s="233" customFormat="1" ht="24" customHeight="1" x14ac:dyDescent="0.25">
      <c r="A48" s="269">
        <v>32</v>
      </c>
      <c r="B48" s="268"/>
      <c r="C48" s="271">
        <v>4015243</v>
      </c>
      <c r="D48" s="267" t="s">
        <v>328</v>
      </c>
      <c r="E48" s="6">
        <v>112</v>
      </c>
      <c r="F48" s="226" t="s">
        <v>301</v>
      </c>
      <c r="G48" s="224">
        <v>1000000</v>
      </c>
      <c r="H48" s="224">
        <v>1000000</v>
      </c>
      <c r="I48" s="224">
        <v>1000000</v>
      </c>
      <c r="J48" s="224">
        <v>1000000</v>
      </c>
      <c r="K48" s="224">
        <v>1000000</v>
      </c>
      <c r="L48" s="224">
        <v>1000000</v>
      </c>
      <c r="M48" s="224">
        <v>1000000</v>
      </c>
      <c r="N48" s="224">
        <v>1000000</v>
      </c>
      <c r="O48" s="224">
        <v>1000000</v>
      </c>
      <c r="P48" s="224">
        <v>1000000</v>
      </c>
      <c r="Q48" s="224">
        <v>1000000</v>
      </c>
      <c r="R48" s="224">
        <v>1000000</v>
      </c>
      <c r="S48" s="224">
        <f t="shared" si="0"/>
        <v>12000000</v>
      </c>
      <c r="T48" s="225">
        <f t="shared" si="6"/>
        <v>1000000</v>
      </c>
      <c r="U48" s="249">
        <f t="shared" si="9"/>
        <v>13000000</v>
      </c>
      <c r="W48" s="234"/>
    </row>
    <row r="49" spans="1:23" s="233" customFormat="1" ht="24" customHeight="1" x14ac:dyDescent="0.25">
      <c r="A49" s="270"/>
      <c r="B49" s="268"/>
      <c r="C49" s="271"/>
      <c r="D49" s="267"/>
      <c r="E49" s="6">
        <v>113</v>
      </c>
      <c r="F49" s="226" t="s">
        <v>19</v>
      </c>
      <c r="G49" s="224">
        <v>693000</v>
      </c>
      <c r="H49" s="224">
        <v>693000</v>
      </c>
      <c r="I49" s="224">
        <v>693000</v>
      </c>
      <c r="J49" s="224">
        <v>693000</v>
      </c>
      <c r="K49" s="224">
        <v>693000</v>
      </c>
      <c r="L49" s="224">
        <v>693000</v>
      </c>
      <c r="M49" s="224">
        <v>693000</v>
      </c>
      <c r="N49" s="224">
        <v>693000</v>
      </c>
      <c r="O49" s="224">
        <v>693000</v>
      </c>
      <c r="P49" s="224">
        <v>693000</v>
      </c>
      <c r="Q49" s="224">
        <v>693000</v>
      </c>
      <c r="R49" s="224">
        <v>693000</v>
      </c>
      <c r="S49" s="224">
        <f t="shared" si="0"/>
        <v>8316000</v>
      </c>
      <c r="T49" s="225">
        <f t="shared" si="6"/>
        <v>693000</v>
      </c>
      <c r="U49" s="249">
        <f t="shared" si="9"/>
        <v>9009000</v>
      </c>
      <c r="W49" s="234"/>
    </row>
    <row r="50" spans="1:23" s="233" customFormat="1" ht="24" customHeight="1" x14ac:dyDescent="0.25">
      <c r="A50" s="269">
        <v>33</v>
      </c>
      <c r="B50" s="269"/>
      <c r="C50" s="284">
        <v>4341053</v>
      </c>
      <c r="D50" s="286" t="s">
        <v>332</v>
      </c>
      <c r="E50" s="6">
        <v>112</v>
      </c>
      <c r="F50" s="226" t="s">
        <v>301</v>
      </c>
      <c r="G50" s="224">
        <v>1000000</v>
      </c>
      <c r="H50" s="224">
        <v>1000000</v>
      </c>
      <c r="I50" s="224">
        <v>1000000</v>
      </c>
      <c r="J50" s="224">
        <v>1000000</v>
      </c>
      <c r="K50" s="224">
        <v>1000000</v>
      </c>
      <c r="L50" s="224">
        <v>1000000</v>
      </c>
      <c r="M50" s="224">
        <v>1000000</v>
      </c>
      <c r="N50" s="224">
        <v>1000000</v>
      </c>
      <c r="O50" s="224">
        <v>1000000</v>
      </c>
      <c r="P50" s="224">
        <v>1000000</v>
      </c>
      <c r="Q50" s="224">
        <v>1000000</v>
      </c>
      <c r="R50" s="224">
        <v>1000000</v>
      </c>
      <c r="S50" s="224">
        <f t="shared" si="0"/>
        <v>12000000</v>
      </c>
      <c r="T50" s="225">
        <f t="shared" si="6"/>
        <v>1000000</v>
      </c>
      <c r="U50" s="263">
        <f t="shared" si="9"/>
        <v>13000000</v>
      </c>
      <c r="W50" s="234"/>
    </row>
    <row r="51" spans="1:23" s="233" customFormat="1" ht="24" customHeight="1" x14ac:dyDescent="0.25">
      <c r="A51" s="270"/>
      <c r="B51" s="270"/>
      <c r="C51" s="285"/>
      <c r="D51" s="287"/>
      <c r="E51" s="6">
        <v>113</v>
      </c>
      <c r="F51" s="226" t="s">
        <v>19</v>
      </c>
      <c r="G51" s="224">
        <v>693000</v>
      </c>
      <c r="H51" s="224">
        <v>693000</v>
      </c>
      <c r="I51" s="224">
        <v>693000</v>
      </c>
      <c r="J51" s="224">
        <v>693000</v>
      </c>
      <c r="K51" s="224">
        <v>693000</v>
      </c>
      <c r="L51" s="224">
        <v>693000</v>
      </c>
      <c r="M51" s="224">
        <v>693000</v>
      </c>
      <c r="N51" s="224">
        <v>693000</v>
      </c>
      <c r="O51" s="224">
        <v>693000</v>
      </c>
      <c r="P51" s="224">
        <v>693000</v>
      </c>
      <c r="Q51" s="224">
        <v>693000</v>
      </c>
      <c r="R51" s="224">
        <v>693000</v>
      </c>
      <c r="S51" s="224">
        <f t="shared" si="0"/>
        <v>8316000</v>
      </c>
      <c r="T51" s="225">
        <f t="shared" si="6"/>
        <v>693000</v>
      </c>
      <c r="U51" s="263">
        <f t="shared" si="9"/>
        <v>9009000</v>
      </c>
      <c r="W51" s="234"/>
    </row>
    <row r="52" spans="1:23" s="235" customFormat="1" ht="28.5" customHeight="1" x14ac:dyDescent="0.3">
      <c r="A52" s="269">
        <v>34</v>
      </c>
      <c r="B52" s="268"/>
      <c r="C52" s="276">
        <v>2699628</v>
      </c>
      <c r="D52" s="267" t="s">
        <v>329</v>
      </c>
      <c r="E52" s="6">
        <v>112</v>
      </c>
      <c r="F52" s="226" t="s">
        <v>301</v>
      </c>
      <c r="G52" s="224">
        <v>1000000</v>
      </c>
      <c r="H52" s="224">
        <v>1000000</v>
      </c>
      <c r="I52" s="224">
        <v>1000000</v>
      </c>
      <c r="J52" s="224">
        <v>1000000</v>
      </c>
      <c r="K52" s="224">
        <v>1000000</v>
      </c>
      <c r="L52" s="224">
        <v>1000000</v>
      </c>
      <c r="M52" s="224">
        <v>1000000</v>
      </c>
      <c r="N52" s="224">
        <v>1000000</v>
      </c>
      <c r="O52" s="224">
        <v>1000000</v>
      </c>
      <c r="P52" s="224">
        <v>1000000</v>
      </c>
      <c r="Q52" s="224">
        <v>1000000</v>
      </c>
      <c r="R52" s="224">
        <v>1000000</v>
      </c>
      <c r="S52" s="224">
        <f t="shared" si="0"/>
        <v>12000000</v>
      </c>
      <c r="T52" s="225">
        <f t="shared" si="6"/>
        <v>1000000</v>
      </c>
      <c r="U52" s="263">
        <f t="shared" si="9"/>
        <v>13000000</v>
      </c>
      <c r="W52" s="236"/>
    </row>
    <row r="53" spans="1:23" s="237" customFormat="1" ht="28.5" customHeight="1" x14ac:dyDescent="0.25">
      <c r="A53" s="270"/>
      <c r="B53" s="268"/>
      <c r="C53" s="276"/>
      <c r="D53" s="267"/>
      <c r="E53" s="6">
        <v>113</v>
      </c>
      <c r="F53" s="226" t="s">
        <v>19</v>
      </c>
      <c r="G53" s="224">
        <v>693000</v>
      </c>
      <c r="H53" s="224">
        <v>693000</v>
      </c>
      <c r="I53" s="224">
        <v>693000</v>
      </c>
      <c r="J53" s="224">
        <v>693000</v>
      </c>
      <c r="K53" s="224">
        <v>693000</v>
      </c>
      <c r="L53" s="224">
        <v>693000</v>
      </c>
      <c r="M53" s="224">
        <v>693000</v>
      </c>
      <c r="N53" s="224">
        <v>693000</v>
      </c>
      <c r="O53" s="224">
        <v>693000</v>
      </c>
      <c r="P53" s="224">
        <v>693000</v>
      </c>
      <c r="Q53" s="224">
        <v>693000</v>
      </c>
      <c r="R53" s="224">
        <v>693000</v>
      </c>
      <c r="S53" s="224">
        <f t="shared" si="0"/>
        <v>8316000</v>
      </c>
      <c r="T53" s="225">
        <f t="shared" si="6"/>
        <v>693000</v>
      </c>
      <c r="U53" s="249">
        <f t="shared" si="9"/>
        <v>9009000</v>
      </c>
    </row>
    <row r="54" spans="1:23" s="237" customFormat="1" ht="28.5" customHeight="1" x14ac:dyDescent="0.5">
      <c r="A54" s="283" t="s">
        <v>302</v>
      </c>
      <c r="B54" s="283"/>
      <c r="C54" s="283"/>
      <c r="D54" s="283"/>
      <c r="E54" s="283"/>
      <c r="F54" s="283"/>
      <c r="G54" s="223">
        <f>SUM(G7:G53)</f>
        <v>78248000</v>
      </c>
      <c r="H54" s="223">
        <f>SUM(H7:H53)</f>
        <v>82148000</v>
      </c>
      <c r="I54" s="223">
        <f>SUM(I7:I53)</f>
        <v>82148000</v>
      </c>
      <c r="J54" s="223">
        <f>SUM(J7:J53)</f>
        <v>82148000</v>
      </c>
      <c r="K54" s="223">
        <f>SUM(K7:K53)</f>
        <v>82148000</v>
      </c>
      <c r="L54" s="223">
        <f>SUM(L7:L53)</f>
        <v>82148000</v>
      </c>
      <c r="M54" s="223">
        <f t="shared" ref="M54:U54" si="10">SUM(M7:M53)</f>
        <v>84648000</v>
      </c>
      <c r="N54" s="223">
        <f t="shared" si="10"/>
        <v>84648000</v>
      </c>
      <c r="O54" s="223">
        <f t="shared" si="10"/>
        <v>84648000</v>
      </c>
      <c r="P54" s="223">
        <f t="shared" si="10"/>
        <v>84648000</v>
      </c>
      <c r="Q54" s="223">
        <f t="shared" si="10"/>
        <v>83648000</v>
      </c>
      <c r="R54" s="223">
        <f t="shared" si="10"/>
        <v>83648000</v>
      </c>
      <c r="S54" s="223">
        <f t="shared" si="10"/>
        <v>994876000</v>
      </c>
      <c r="T54" s="223">
        <f t="shared" si="10"/>
        <v>82906333.333333328</v>
      </c>
      <c r="U54" s="223">
        <f t="shared" si="10"/>
        <v>926982333.33333325</v>
      </c>
    </row>
    <row r="55" spans="1:23" ht="18.75" x14ac:dyDescent="0.3">
      <c r="A55" s="3"/>
      <c r="B55" s="159"/>
      <c r="C55" s="230"/>
      <c r="D55" s="5"/>
      <c r="E55" s="4"/>
      <c r="F55" s="227"/>
      <c r="G55" s="18"/>
      <c r="H55" s="10"/>
      <c r="I55" s="11"/>
      <c r="J55" s="11"/>
      <c r="K55" s="11"/>
      <c r="L55" s="12"/>
      <c r="M55" s="12"/>
      <c r="N55" s="12"/>
      <c r="O55" s="12"/>
      <c r="P55" s="12"/>
      <c r="Q55" s="13"/>
      <c r="R55" s="12"/>
      <c r="S55" s="14"/>
      <c r="T55" s="14"/>
      <c r="U55" s="222"/>
    </row>
    <row r="56" spans="1:23" ht="18.75" x14ac:dyDescent="0.3">
      <c r="A56" s="3"/>
      <c r="B56" s="159"/>
      <c r="C56" s="231"/>
      <c r="D56" s="4"/>
      <c r="F56" s="228"/>
      <c r="G56" s="19"/>
      <c r="H56" s="15"/>
      <c r="I56" s="12"/>
      <c r="J56" s="12"/>
      <c r="K56" s="12"/>
      <c r="L56" s="12"/>
      <c r="M56" s="12"/>
      <c r="N56" s="12"/>
      <c r="O56" s="12"/>
      <c r="P56" s="12"/>
      <c r="Q56" s="13"/>
      <c r="R56" s="12"/>
      <c r="S56" s="14"/>
      <c r="T56" s="14"/>
      <c r="U56" s="222"/>
    </row>
  </sheetData>
  <mergeCells count="60">
    <mergeCell ref="A50:A51"/>
    <mergeCell ref="B50:B51"/>
    <mergeCell ref="C50:C51"/>
    <mergeCell ref="D50:D51"/>
    <mergeCell ref="A11:A12"/>
    <mergeCell ref="A38:A39"/>
    <mergeCell ref="A40:A41"/>
    <mergeCell ref="A42:A43"/>
    <mergeCell ref="A44:A45"/>
    <mergeCell ref="A17:A18"/>
    <mergeCell ref="A13:A14"/>
    <mergeCell ref="B13:B14"/>
    <mergeCell ref="C13:C14"/>
    <mergeCell ref="D13:D14"/>
    <mergeCell ref="D48:D49"/>
    <mergeCell ref="A54:F54"/>
    <mergeCell ref="D38:D39"/>
    <mergeCell ref="D40:D41"/>
    <mergeCell ref="D42:D43"/>
    <mergeCell ref="B38:B39"/>
    <mergeCell ref="B40:B41"/>
    <mergeCell ref="B42:B43"/>
    <mergeCell ref="B48:B49"/>
    <mergeCell ref="A48:A49"/>
    <mergeCell ref="A52:A53"/>
    <mergeCell ref="B52:B53"/>
    <mergeCell ref="C52:C53"/>
    <mergeCell ref="D52:D53"/>
    <mergeCell ref="A3:S3"/>
    <mergeCell ref="A7:A8"/>
    <mergeCell ref="B7:B8"/>
    <mergeCell ref="C7:C8"/>
    <mergeCell ref="D7:D8"/>
    <mergeCell ref="A4:U4"/>
    <mergeCell ref="A5:U5"/>
    <mergeCell ref="U7:U8"/>
    <mergeCell ref="C48:C49"/>
    <mergeCell ref="U11:U12"/>
    <mergeCell ref="B11:B12"/>
    <mergeCell ref="C11:C12"/>
    <mergeCell ref="D11:D12"/>
    <mergeCell ref="B46:B47"/>
    <mergeCell ref="C44:C45"/>
    <mergeCell ref="D44:D45"/>
    <mergeCell ref="B44:B45"/>
    <mergeCell ref="C17:C18"/>
    <mergeCell ref="D17:D18"/>
    <mergeCell ref="U17:U18"/>
    <mergeCell ref="B17:B18"/>
    <mergeCell ref="U13:U14"/>
    <mergeCell ref="B36:B37"/>
    <mergeCell ref="C36:C37"/>
    <mergeCell ref="D46:D47"/>
    <mergeCell ref="A46:A47"/>
    <mergeCell ref="A36:A37"/>
    <mergeCell ref="C38:C39"/>
    <mergeCell ref="C40:C41"/>
    <mergeCell ref="C42:C43"/>
    <mergeCell ref="C46:C47"/>
    <mergeCell ref="D36:D37"/>
  </mergeCells>
  <conditionalFormatting sqref="C19:D33">
    <cfRule type="containsText" dxfId="17" priority="9" operator="containsText" text="COBRO">
      <formula>NOT(ISERROR(SEARCH("COBRO",C19)))</formula>
    </cfRule>
    <cfRule type="containsText" dxfId="16" priority="10" operator="containsText" text="NO COBRO">
      <formula>NOT(ISERROR(SEARCH("NO COBRO",C19)))</formula>
    </cfRule>
  </conditionalFormatting>
  <conditionalFormatting sqref="C35:D35">
    <cfRule type="containsText" dxfId="15" priority="29" operator="containsText" text="COBRO">
      <formula>NOT(ISERROR(SEARCH("COBRO",C35)))</formula>
    </cfRule>
    <cfRule type="containsText" dxfId="14" priority="30" operator="containsText" text="NO COBRO">
      <formula>NOT(ISERROR(SEARCH("NO COBRO",C35)))</formula>
    </cfRule>
  </conditionalFormatting>
  <conditionalFormatting sqref="D36:D38">
    <cfRule type="containsText" dxfId="13" priority="49" operator="containsText" text="NO COBRO">
      <formula>NOT(ISERROR(SEARCH("NO COBRO",D36)))</formula>
    </cfRule>
    <cfRule type="containsText" dxfId="12" priority="50" operator="containsText" text="COBRO">
      <formula>NOT(ISERROR(SEARCH("COBRO",D36)))</formula>
    </cfRule>
  </conditionalFormatting>
  <conditionalFormatting sqref="D40">
    <cfRule type="containsText" dxfId="11" priority="47" operator="containsText" text="NO COBRO">
      <formula>NOT(ISERROR(SEARCH("NO COBRO",D40)))</formula>
    </cfRule>
    <cfRule type="containsText" dxfId="10" priority="48" operator="containsText" text="COBRO">
      <formula>NOT(ISERROR(SEARCH("COBRO",D40)))</formula>
    </cfRule>
  </conditionalFormatting>
  <conditionalFormatting sqref="D42">
    <cfRule type="containsText" dxfId="9" priority="45" operator="containsText" text="NO COBRO">
      <formula>NOT(ISERROR(SEARCH("NO COBRO",D42)))</formula>
    </cfRule>
    <cfRule type="containsText" dxfId="8" priority="46" operator="containsText" text="COBRO">
      <formula>NOT(ISERROR(SEARCH("COBRO",D42)))</formula>
    </cfRule>
  </conditionalFormatting>
  <conditionalFormatting sqref="D46">
    <cfRule type="containsText" dxfId="7" priority="43" operator="containsText" text="NO COBRO">
      <formula>NOT(ISERROR(SEARCH("NO COBRO",D46)))</formula>
    </cfRule>
    <cfRule type="containsText" dxfId="6" priority="44" operator="containsText" text="COBRO">
      <formula>NOT(ISERROR(SEARCH("COBRO",D46)))</formula>
    </cfRule>
  </conditionalFormatting>
  <conditionalFormatting sqref="D48">
    <cfRule type="containsText" dxfId="5" priority="1" operator="containsText" text="NO COBRO">
      <formula>NOT(ISERROR(SEARCH("NO COBRO",D48)))</formula>
    </cfRule>
    <cfRule type="containsText" dxfId="4" priority="2" operator="containsText" text="COBRO">
      <formula>NOT(ISERROR(SEARCH("COBRO",D48)))</formula>
    </cfRule>
  </conditionalFormatting>
  <printOptions horizontalCentered="1"/>
  <pageMargins left="0.16" right="0.16" top="0.21" bottom="0.47" header="0.15748031496062992" footer="0.16"/>
  <pageSetup paperSize="5" scale="42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14"/>
  <sheetViews>
    <sheetView workbookViewId="0">
      <selection activeCell="E16" sqref="E16"/>
    </sheetView>
  </sheetViews>
  <sheetFormatPr baseColWidth="10" defaultRowHeight="15" x14ac:dyDescent="0.25"/>
  <cols>
    <col min="2" max="2" width="11.42578125" style="39"/>
    <col min="17" max="17" width="11.42578125" style="40"/>
    <col min="18" max="18" width="11.42578125" style="41"/>
    <col min="21" max="22" width="11.42578125" style="42"/>
  </cols>
  <sheetData>
    <row r="1" spans="1:22" x14ac:dyDescent="0.25">
      <c r="A1" t="s">
        <v>102</v>
      </c>
    </row>
    <row r="5" spans="1:22" ht="15" customHeight="1" x14ac:dyDescent="0.25">
      <c r="A5" s="140" t="s">
        <v>103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</row>
    <row r="6" spans="1:22" ht="15" customHeight="1" x14ac:dyDescent="0.2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</row>
    <row r="7" spans="1:22" ht="21" x14ac:dyDescent="0.25">
      <c r="A7" s="43"/>
      <c r="B7" s="43"/>
      <c r="C7" s="44"/>
      <c r="D7" s="44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5"/>
      <c r="R7" s="43"/>
      <c r="S7" s="43"/>
      <c r="T7" s="43"/>
    </row>
    <row r="8" spans="1:22" s="46" customFormat="1" x14ac:dyDescent="0.2">
      <c r="B8" s="47" t="s">
        <v>104</v>
      </c>
      <c r="C8" s="48"/>
      <c r="D8" s="49" t="s">
        <v>105</v>
      </c>
      <c r="E8" s="48"/>
      <c r="Q8" s="50"/>
      <c r="R8" s="51"/>
      <c r="U8" s="52"/>
      <c r="V8" s="52"/>
    </row>
    <row r="9" spans="1:22" s="46" customFormat="1" x14ac:dyDescent="0.2">
      <c r="B9" s="47" t="s">
        <v>106</v>
      </c>
      <c r="C9" s="48"/>
      <c r="D9" s="49" t="s">
        <v>107</v>
      </c>
      <c r="E9" s="48"/>
      <c r="Q9" s="50"/>
      <c r="R9" s="51"/>
      <c r="U9" s="52"/>
      <c r="V9" s="52"/>
    </row>
    <row r="10" spans="1:22" s="46" customFormat="1" x14ac:dyDescent="0.2">
      <c r="B10" s="47" t="s">
        <v>108</v>
      </c>
      <c r="C10" s="48"/>
      <c r="D10" s="49" t="s">
        <v>109</v>
      </c>
      <c r="E10" s="48"/>
      <c r="Q10" s="50"/>
      <c r="R10" s="51"/>
      <c r="U10" s="52"/>
      <c r="V10" s="52"/>
    </row>
    <row r="11" spans="1:22" s="46" customFormat="1" x14ac:dyDescent="0.2">
      <c r="B11" s="53"/>
      <c r="C11" s="53"/>
      <c r="D11" s="53"/>
      <c r="Q11" s="50"/>
      <c r="R11" s="51"/>
      <c r="U11" s="52"/>
      <c r="V11" s="52"/>
    </row>
    <row r="12" spans="1:22" ht="15" customHeight="1" x14ac:dyDescent="0.25">
      <c r="A12" s="141" t="s">
        <v>110</v>
      </c>
      <c r="B12" s="142" t="s">
        <v>111</v>
      </c>
      <c r="C12" s="141" t="s">
        <v>112</v>
      </c>
      <c r="D12" s="141" t="s">
        <v>113</v>
      </c>
      <c r="E12" s="141" t="s">
        <v>0</v>
      </c>
      <c r="F12" s="141" t="s">
        <v>1</v>
      </c>
      <c r="G12" s="141" t="s">
        <v>2</v>
      </c>
      <c r="H12" s="141" t="s">
        <v>3</v>
      </c>
      <c r="I12" s="141" t="s">
        <v>4</v>
      </c>
      <c r="J12" s="141" t="s">
        <v>5</v>
      </c>
      <c r="K12" s="141" t="s">
        <v>6</v>
      </c>
      <c r="L12" s="141" t="s">
        <v>7</v>
      </c>
      <c r="M12" s="141" t="s">
        <v>114</v>
      </c>
      <c r="N12" s="141" t="s">
        <v>9</v>
      </c>
      <c r="O12" s="141" t="s">
        <v>10</v>
      </c>
      <c r="P12" s="141" t="s">
        <v>11</v>
      </c>
      <c r="Q12" s="143" t="s">
        <v>115</v>
      </c>
      <c r="R12" s="144" t="s">
        <v>116</v>
      </c>
      <c r="S12" s="145" t="s">
        <v>117</v>
      </c>
      <c r="T12" s="141" t="s">
        <v>118</v>
      </c>
    </row>
    <row r="13" spans="1:22" x14ac:dyDescent="0.25">
      <c r="A13" s="146"/>
      <c r="B13" s="147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8"/>
      <c r="R13" s="149"/>
      <c r="S13" s="150"/>
      <c r="T13" s="146"/>
    </row>
    <row r="14" spans="1:22" s="2" customFormat="1" ht="45" x14ac:dyDescent="0.25">
      <c r="A14" s="54">
        <v>1</v>
      </c>
      <c r="B14" s="8">
        <v>2195253</v>
      </c>
      <c r="C14" s="21" t="s">
        <v>24</v>
      </c>
      <c r="D14" s="55" t="s">
        <v>119</v>
      </c>
      <c r="E14" s="24">
        <v>250000</v>
      </c>
      <c r="F14" s="37">
        <v>250000</v>
      </c>
      <c r="G14" s="37">
        <v>250000</v>
      </c>
      <c r="H14" s="37">
        <v>250000</v>
      </c>
      <c r="I14" s="37">
        <v>250000</v>
      </c>
      <c r="J14" s="37">
        <v>250000</v>
      </c>
      <c r="K14" s="24">
        <v>250000</v>
      </c>
      <c r="L14" s="37">
        <v>250000</v>
      </c>
      <c r="M14" s="37">
        <v>250000</v>
      </c>
      <c r="N14" s="24">
        <v>250000</v>
      </c>
      <c r="O14" s="24">
        <v>250000</v>
      </c>
      <c r="P14" s="38">
        <v>250000</v>
      </c>
      <c r="Q14" s="56">
        <f>SUM(E14:P14)</f>
        <v>3000000</v>
      </c>
      <c r="R14" s="57"/>
      <c r="S14" s="58">
        <f>(Q14/12)-R14</f>
        <v>250000</v>
      </c>
      <c r="T14" s="59"/>
      <c r="U14" s="60"/>
      <c r="V14" s="61"/>
    </row>
    <row r="15" spans="1:22" s="2" customFormat="1" ht="33.75" x14ac:dyDescent="0.25">
      <c r="A15" s="54">
        <v>2</v>
      </c>
      <c r="B15" s="22">
        <v>1247058</v>
      </c>
      <c r="C15" s="23" t="s">
        <v>25</v>
      </c>
      <c r="D15" s="55" t="s">
        <v>120</v>
      </c>
      <c r="E15" s="24">
        <v>0</v>
      </c>
      <c r="F15" s="37">
        <v>250000</v>
      </c>
      <c r="G15" s="37">
        <v>250000</v>
      </c>
      <c r="H15" s="37">
        <v>250000</v>
      </c>
      <c r="I15" s="37">
        <v>250000</v>
      </c>
      <c r="J15" s="37">
        <v>250000</v>
      </c>
      <c r="K15" s="24">
        <v>250000</v>
      </c>
      <c r="L15" s="37">
        <v>250000</v>
      </c>
      <c r="M15" s="37">
        <v>250000</v>
      </c>
      <c r="N15" s="24">
        <v>250000</v>
      </c>
      <c r="O15" s="24">
        <v>250000</v>
      </c>
      <c r="P15" s="38">
        <v>250000</v>
      </c>
      <c r="Q15" s="56">
        <f t="shared" ref="Q15:Q78" si="0">SUM(E15:P15)</f>
        <v>2750000</v>
      </c>
      <c r="R15" s="57"/>
      <c r="S15" s="58">
        <f t="shared" ref="S15:S78" si="1">(Q15/12)-R15</f>
        <v>229166.66666666666</v>
      </c>
      <c r="T15" s="59"/>
      <c r="U15" s="60"/>
      <c r="V15" s="61"/>
    </row>
    <row r="16" spans="1:22" s="2" customFormat="1" ht="33.75" x14ac:dyDescent="0.25">
      <c r="A16" s="54">
        <v>3</v>
      </c>
      <c r="B16" s="22">
        <v>674207</v>
      </c>
      <c r="C16" s="23" t="s">
        <v>26</v>
      </c>
      <c r="D16" s="55" t="s">
        <v>121</v>
      </c>
      <c r="E16" s="24">
        <v>0</v>
      </c>
      <c r="F16" s="37">
        <v>0</v>
      </c>
      <c r="G16" s="37">
        <v>250000</v>
      </c>
      <c r="H16" s="37">
        <v>250000</v>
      </c>
      <c r="I16" s="37">
        <v>250000</v>
      </c>
      <c r="J16" s="37">
        <v>250000</v>
      </c>
      <c r="K16" s="24">
        <v>250000</v>
      </c>
      <c r="L16" s="37">
        <v>250000</v>
      </c>
      <c r="M16" s="37">
        <v>250000</v>
      </c>
      <c r="N16" s="24">
        <v>250000</v>
      </c>
      <c r="O16" s="24">
        <v>250000</v>
      </c>
      <c r="P16" s="38">
        <v>250000</v>
      </c>
      <c r="Q16" s="56">
        <f t="shared" si="0"/>
        <v>2500000</v>
      </c>
      <c r="R16" s="57"/>
      <c r="S16" s="58">
        <f t="shared" si="1"/>
        <v>208333.33333333334</v>
      </c>
      <c r="T16" s="59"/>
      <c r="U16" s="60"/>
      <c r="V16" s="61"/>
    </row>
    <row r="17" spans="1:22" s="2" customFormat="1" ht="33.75" x14ac:dyDescent="0.25">
      <c r="A17" s="54">
        <v>4</v>
      </c>
      <c r="B17" s="22">
        <v>4047847</v>
      </c>
      <c r="C17" s="23" t="s">
        <v>27</v>
      </c>
      <c r="D17" s="55" t="s">
        <v>122</v>
      </c>
      <c r="E17" s="24">
        <v>600000</v>
      </c>
      <c r="F17" s="24">
        <v>600000</v>
      </c>
      <c r="G17" s="24">
        <v>600000</v>
      </c>
      <c r="H17" s="37">
        <v>900000</v>
      </c>
      <c r="I17" s="37">
        <v>900000</v>
      </c>
      <c r="J17" s="37">
        <v>900000</v>
      </c>
      <c r="K17" s="24">
        <v>360000</v>
      </c>
      <c r="L17" s="37">
        <v>0</v>
      </c>
      <c r="M17" s="24">
        <v>900000</v>
      </c>
      <c r="N17" s="24">
        <v>900000</v>
      </c>
      <c r="O17" s="24">
        <v>900000</v>
      </c>
      <c r="P17" s="38">
        <v>900000</v>
      </c>
      <c r="Q17" s="56">
        <f t="shared" si="0"/>
        <v>8460000</v>
      </c>
      <c r="R17" s="57"/>
      <c r="S17" s="58">
        <f t="shared" si="1"/>
        <v>705000</v>
      </c>
      <c r="T17" s="59"/>
      <c r="U17" s="60"/>
      <c r="V17" s="61"/>
    </row>
    <row r="18" spans="1:22" s="2" customFormat="1" ht="45" x14ac:dyDescent="0.25">
      <c r="A18" s="54">
        <v>5</v>
      </c>
      <c r="B18" s="22">
        <v>4342942</v>
      </c>
      <c r="C18" s="23" t="s">
        <v>28</v>
      </c>
      <c r="D18" s="55" t="s">
        <v>123</v>
      </c>
      <c r="E18" s="24">
        <v>650000</v>
      </c>
      <c r="F18" s="24">
        <f>650000+350000</f>
        <v>1000000</v>
      </c>
      <c r="G18" s="24">
        <v>1000000</v>
      </c>
      <c r="H18" s="37">
        <v>1000000</v>
      </c>
      <c r="I18" s="37">
        <v>1000000</v>
      </c>
      <c r="J18" s="37">
        <v>1000000</v>
      </c>
      <c r="K18" s="24">
        <v>1000000</v>
      </c>
      <c r="L18" s="37">
        <v>1000000</v>
      </c>
      <c r="M18" s="37">
        <v>1000000</v>
      </c>
      <c r="N18" s="24">
        <v>1000000</v>
      </c>
      <c r="O18" s="24">
        <v>1000000</v>
      </c>
      <c r="P18" s="38">
        <v>1000000</v>
      </c>
      <c r="Q18" s="56">
        <f t="shared" si="0"/>
        <v>11650000</v>
      </c>
      <c r="R18" s="57"/>
      <c r="S18" s="58">
        <f t="shared" si="1"/>
        <v>970833.33333333337</v>
      </c>
      <c r="T18" s="59"/>
      <c r="U18" s="60"/>
      <c r="V18" s="61"/>
    </row>
    <row r="19" spans="1:22" s="2" customFormat="1" ht="33.75" x14ac:dyDescent="0.25">
      <c r="A19" s="54">
        <v>6</v>
      </c>
      <c r="B19" s="22">
        <v>1825838</v>
      </c>
      <c r="C19" s="23" t="s">
        <v>29</v>
      </c>
      <c r="D19" s="55" t="s">
        <v>124</v>
      </c>
      <c r="E19" s="24">
        <v>650000</v>
      </c>
      <c r="F19" s="24">
        <f>650000+350000</f>
        <v>1000000</v>
      </c>
      <c r="G19" s="24">
        <v>1000000</v>
      </c>
      <c r="H19" s="24">
        <v>1000000</v>
      </c>
      <c r="I19" s="37">
        <v>1000000</v>
      </c>
      <c r="J19" s="37">
        <v>1000000</v>
      </c>
      <c r="K19" s="24">
        <v>1000000</v>
      </c>
      <c r="L19" s="37">
        <v>1000000</v>
      </c>
      <c r="M19" s="37">
        <v>1000000</v>
      </c>
      <c r="N19" s="24">
        <v>1000000</v>
      </c>
      <c r="O19" s="24">
        <v>1000000</v>
      </c>
      <c r="P19" s="38">
        <v>1000000</v>
      </c>
      <c r="Q19" s="56">
        <f t="shared" si="0"/>
        <v>11650000</v>
      </c>
      <c r="R19" s="57"/>
      <c r="S19" s="58">
        <f t="shared" si="1"/>
        <v>970833.33333333337</v>
      </c>
      <c r="T19" s="59"/>
      <c r="U19" s="60"/>
      <c r="V19" s="61"/>
    </row>
    <row r="20" spans="1:22" s="2" customFormat="1" ht="45" x14ac:dyDescent="0.25">
      <c r="A20" s="54">
        <v>7</v>
      </c>
      <c r="B20" s="9">
        <v>4854405</v>
      </c>
      <c r="C20" s="23" t="s">
        <v>30</v>
      </c>
      <c r="D20" s="55" t="s">
        <v>125</v>
      </c>
      <c r="E20" s="24">
        <v>800000</v>
      </c>
      <c r="F20" s="24">
        <v>800000</v>
      </c>
      <c r="G20" s="24">
        <v>800000</v>
      </c>
      <c r="H20" s="24">
        <v>800000</v>
      </c>
      <c r="I20" s="37">
        <v>800000</v>
      </c>
      <c r="J20" s="37">
        <v>800000</v>
      </c>
      <c r="K20" s="24">
        <v>800000</v>
      </c>
      <c r="L20" s="37">
        <v>800000</v>
      </c>
      <c r="M20" s="37">
        <v>800000</v>
      </c>
      <c r="N20" s="24">
        <v>800000</v>
      </c>
      <c r="O20" s="24">
        <v>800000</v>
      </c>
      <c r="P20" s="38">
        <v>800000</v>
      </c>
      <c r="Q20" s="56">
        <f t="shared" si="0"/>
        <v>9600000</v>
      </c>
      <c r="R20" s="57"/>
      <c r="S20" s="58">
        <f t="shared" si="1"/>
        <v>800000</v>
      </c>
      <c r="T20" s="59"/>
      <c r="U20" s="60"/>
      <c r="V20" s="61"/>
    </row>
    <row r="21" spans="1:22" s="2" customFormat="1" ht="45" x14ac:dyDescent="0.25">
      <c r="A21" s="54">
        <v>8</v>
      </c>
      <c r="B21" s="22">
        <v>1622628</v>
      </c>
      <c r="C21" s="23" t="s">
        <v>31</v>
      </c>
      <c r="D21" s="55" t="s">
        <v>126</v>
      </c>
      <c r="E21" s="24">
        <v>800000</v>
      </c>
      <c r="F21" s="37">
        <v>800000</v>
      </c>
      <c r="G21" s="24">
        <v>800000</v>
      </c>
      <c r="H21" s="24">
        <v>800000</v>
      </c>
      <c r="I21" s="37">
        <v>800000</v>
      </c>
      <c r="J21" s="37">
        <v>800000</v>
      </c>
      <c r="K21" s="24">
        <v>800000</v>
      </c>
      <c r="L21" s="37">
        <v>800000</v>
      </c>
      <c r="M21" s="37">
        <v>800000</v>
      </c>
      <c r="N21" s="24">
        <v>800000</v>
      </c>
      <c r="O21" s="24">
        <v>800000</v>
      </c>
      <c r="P21" s="38">
        <v>800000</v>
      </c>
      <c r="Q21" s="56">
        <f t="shared" si="0"/>
        <v>9600000</v>
      </c>
      <c r="R21" s="57"/>
      <c r="S21" s="58">
        <f t="shared" si="1"/>
        <v>800000</v>
      </c>
      <c r="T21" s="59"/>
      <c r="U21" s="60"/>
      <c r="V21" s="61"/>
    </row>
    <row r="22" spans="1:22" s="2" customFormat="1" ht="45" x14ac:dyDescent="0.25">
      <c r="A22" s="54">
        <v>9</v>
      </c>
      <c r="B22" s="22">
        <v>3647154</v>
      </c>
      <c r="C22" s="23" t="s">
        <v>32</v>
      </c>
      <c r="D22" s="55" t="s">
        <v>127</v>
      </c>
      <c r="E22" s="24">
        <v>800000</v>
      </c>
      <c r="F22" s="37">
        <v>800000</v>
      </c>
      <c r="G22" s="24">
        <v>800000</v>
      </c>
      <c r="H22" s="24">
        <v>800000</v>
      </c>
      <c r="I22" s="37">
        <v>800000</v>
      </c>
      <c r="J22" s="37">
        <v>800000</v>
      </c>
      <c r="K22" s="24">
        <v>800000</v>
      </c>
      <c r="L22" s="37">
        <v>800000</v>
      </c>
      <c r="M22" s="37">
        <v>800000</v>
      </c>
      <c r="N22" s="24">
        <v>800000</v>
      </c>
      <c r="O22" s="24">
        <v>800000</v>
      </c>
      <c r="P22" s="38">
        <v>800000</v>
      </c>
      <c r="Q22" s="56">
        <f t="shared" si="0"/>
        <v>9600000</v>
      </c>
      <c r="R22" s="57"/>
      <c r="S22" s="58">
        <f t="shared" si="1"/>
        <v>800000</v>
      </c>
      <c r="T22" s="59"/>
      <c r="U22" s="60"/>
      <c r="V22" s="61"/>
    </row>
    <row r="23" spans="1:22" s="2" customFormat="1" ht="45" x14ac:dyDescent="0.25">
      <c r="A23" s="54">
        <v>10</v>
      </c>
      <c r="B23" s="22">
        <v>4497976</v>
      </c>
      <c r="C23" s="23" t="s">
        <v>33</v>
      </c>
      <c r="D23" s="55" t="s">
        <v>128</v>
      </c>
      <c r="E23" s="24">
        <v>900000</v>
      </c>
      <c r="F23" s="37">
        <v>900000</v>
      </c>
      <c r="G23" s="24">
        <v>900000</v>
      </c>
      <c r="H23" s="37">
        <v>900000</v>
      </c>
      <c r="I23" s="24">
        <v>900000</v>
      </c>
      <c r="J23" s="37">
        <v>900000</v>
      </c>
      <c r="K23" s="24">
        <v>360000</v>
      </c>
      <c r="L23" s="37">
        <v>0</v>
      </c>
      <c r="M23" s="37">
        <v>900000</v>
      </c>
      <c r="N23" s="24">
        <v>900000</v>
      </c>
      <c r="O23" s="24">
        <v>900000</v>
      </c>
      <c r="P23" s="38">
        <v>900000</v>
      </c>
      <c r="Q23" s="56">
        <f t="shared" si="0"/>
        <v>9360000</v>
      </c>
      <c r="R23" s="57"/>
      <c r="S23" s="58">
        <f t="shared" si="1"/>
        <v>780000</v>
      </c>
      <c r="T23" s="59"/>
      <c r="U23" s="60"/>
      <c r="V23" s="61"/>
    </row>
    <row r="24" spans="1:22" s="2" customFormat="1" ht="45" x14ac:dyDescent="0.25">
      <c r="A24" s="54">
        <v>11</v>
      </c>
      <c r="B24" s="9">
        <v>5150504</v>
      </c>
      <c r="C24" s="23" t="s">
        <v>34</v>
      </c>
      <c r="D24" s="55" t="s">
        <v>129</v>
      </c>
      <c r="E24" s="24">
        <v>900000</v>
      </c>
      <c r="F24" s="37">
        <v>900000</v>
      </c>
      <c r="G24" s="37">
        <v>900000</v>
      </c>
      <c r="H24" s="37">
        <v>900000</v>
      </c>
      <c r="I24" s="37">
        <v>900000</v>
      </c>
      <c r="J24" s="37">
        <v>900000</v>
      </c>
      <c r="K24" s="24">
        <v>900000</v>
      </c>
      <c r="L24" s="37">
        <v>900000</v>
      </c>
      <c r="M24" s="37">
        <v>900000</v>
      </c>
      <c r="N24" s="24">
        <v>900000</v>
      </c>
      <c r="O24" s="24">
        <v>900000</v>
      </c>
      <c r="P24" s="38">
        <v>900000</v>
      </c>
      <c r="Q24" s="56">
        <f t="shared" si="0"/>
        <v>10800000</v>
      </c>
      <c r="R24" s="57"/>
      <c r="S24" s="58">
        <f t="shared" si="1"/>
        <v>900000</v>
      </c>
      <c r="T24" s="59"/>
      <c r="U24" s="60"/>
      <c r="V24" s="61"/>
    </row>
    <row r="25" spans="1:22" s="2" customFormat="1" ht="45" x14ac:dyDescent="0.25">
      <c r="A25" s="54">
        <v>12</v>
      </c>
      <c r="B25" s="22">
        <v>5107522</v>
      </c>
      <c r="C25" s="23" t="s">
        <v>35</v>
      </c>
      <c r="D25" s="55" t="s">
        <v>130</v>
      </c>
      <c r="E25" s="24">
        <v>900000</v>
      </c>
      <c r="F25" s="37">
        <v>900000</v>
      </c>
      <c r="G25" s="37">
        <v>900000</v>
      </c>
      <c r="H25" s="37">
        <v>900000</v>
      </c>
      <c r="I25" s="37">
        <v>900000</v>
      </c>
      <c r="J25" s="37">
        <v>900000</v>
      </c>
      <c r="K25" s="24">
        <v>360000</v>
      </c>
      <c r="L25" s="37">
        <v>0</v>
      </c>
      <c r="M25" s="37">
        <v>900000</v>
      </c>
      <c r="N25" s="24">
        <v>900000</v>
      </c>
      <c r="O25" s="24">
        <v>900000</v>
      </c>
      <c r="P25" s="38">
        <v>900000</v>
      </c>
      <c r="Q25" s="56">
        <f t="shared" si="0"/>
        <v>9360000</v>
      </c>
      <c r="R25" s="57"/>
      <c r="S25" s="58">
        <f t="shared" si="1"/>
        <v>780000</v>
      </c>
      <c r="T25" s="59"/>
      <c r="U25" s="60"/>
      <c r="V25" s="61"/>
    </row>
    <row r="26" spans="1:22" s="2" customFormat="1" ht="33.75" x14ac:dyDescent="0.25">
      <c r="A26" s="54">
        <v>13</v>
      </c>
      <c r="B26" s="22">
        <v>4153152</v>
      </c>
      <c r="C26" s="23" t="s">
        <v>36</v>
      </c>
      <c r="D26" s="55" t="s">
        <v>131</v>
      </c>
      <c r="E26" s="24">
        <v>900000</v>
      </c>
      <c r="F26" s="37">
        <v>900000</v>
      </c>
      <c r="G26" s="37">
        <v>900000</v>
      </c>
      <c r="H26" s="37">
        <v>900000</v>
      </c>
      <c r="I26" s="37">
        <v>900000</v>
      </c>
      <c r="J26" s="37">
        <v>900000</v>
      </c>
      <c r="K26" s="24">
        <v>360000</v>
      </c>
      <c r="L26" s="37">
        <v>0</v>
      </c>
      <c r="M26" s="37">
        <v>900000</v>
      </c>
      <c r="N26" s="24">
        <v>900000</v>
      </c>
      <c r="O26" s="24">
        <v>900000</v>
      </c>
      <c r="P26" s="38">
        <v>900000</v>
      </c>
      <c r="Q26" s="56">
        <f t="shared" si="0"/>
        <v>9360000</v>
      </c>
      <c r="R26" s="57"/>
      <c r="S26" s="58">
        <f t="shared" si="1"/>
        <v>780000</v>
      </c>
      <c r="T26" s="59"/>
      <c r="U26" s="60"/>
      <c r="V26" s="61"/>
    </row>
    <row r="27" spans="1:22" s="2" customFormat="1" ht="45" x14ac:dyDescent="0.25">
      <c r="A27" s="54">
        <v>14</v>
      </c>
      <c r="B27" s="9">
        <v>5839447</v>
      </c>
      <c r="C27" s="23" t="s">
        <v>37</v>
      </c>
      <c r="D27" s="55" t="s">
        <v>132</v>
      </c>
      <c r="E27" s="24">
        <v>900000</v>
      </c>
      <c r="F27" s="37">
        <v>900000</v>
      </c>
      <c r="G27" s="37">
        <v>900000</v>
      </c>
      <c r="H27" s="37">
        <v>900000</v>
      </c>
      <c r="I27" s="37">
        <v>900000</v>
      </c>
      <c r="J27" s="37">
        <v>900000</v>
      </c>
      <c r="K27" s="24">
        <v>360000</v>
      </c>
      <c r="L27" s="37">
        <v>0</v>
      </c>
      <c r="M27" s="37">
        <v>900000</v>
      </c>
      <c r="N27" s="24">
        <v>900000</v>
      </c>
      <c r="O27" s="24">
        <v>900000</v>
      </c>
      <c r="P27" s="38">
        <v>900000</v>
      </c>
      <c r="Q27" s="56">
        <f t="shared" si="0"/>
        <v>9360000</v>
      </c>
      <c r="R27" s="57"/>
      <c r="S27" s="58">
        <f t="shared" si="1"/>
        <v>780000</v>
      </c>
      <c r="T27" s="59"/>
      <c r="U27" s="60"/>
      <c r="V27" s="61"/>
    </row>
    <row r="28" spans="1:22" s="2" customFormat="1" ht="22.5" x14ac:dyDescent="0.25">
      <c r="A28" s="54">
        <v>15</v>
      </c>
      <c r="B28" s="9">
        <v>5710249</v>
      </c>
      <c r="C28" s="23" t="s">
        <v>38</v>
      </c>
      <c r="D28" s="55" t="s">
        <v>132</v>
      </c>
      <c r="E28" s="24">
        <v>900000</v>
      </c>
      <c r="F28" s="37">
        <v>900000</v>
      </c>
      <c r="G28" s="37">
        <v>900000</v>
      </c>
      <c r="H28" s="37">
        <v>900000</v>
      </c>
      <c r="I28" s="37">
        <v>900000</v>
      </c>
      <c r="J28" s="37">
        <v>900000</v>
      </c>
      <c r="K28" s="24">
        <v>360000</v>
      </c>
      <c r="L28" s="37">
        <v>0</v>
      </c>
      <c r="M28" s="37">
        <v>900000</v>
      </c>
      <c r="N28" s="24">
        <v>900000</v>
      </c>
      <c r="O28" s="24">
        <v>900000</v>
      </c>
      <c r="P28" s="38">
        <v>900000</v>
      </c>
      <c r="Q28" s="56">
        <f t="shared" si="0"/>
        <v>9360000</v>
      </c>
      <c r="R28" s="57"/>
      <c r="S28" s="58">
        <f t="shared" si="1"/>
        <v>780000</v>
      </c>
      <c r="T28" s="59"/>
      <c r="U28" s="60"/>
      <c r="V28" s="61"/>
    </row>
    <row r="29" spans="1:22" s="2" customFormat="1" ht="45" x14ac:dyDescent="0.25">
      <c r="A29" s="54">
        <v>16</v>
      </c>
      <c r="B29" s="22">
        <v>5542075</v>
      </c>
      <c r="C29" s="23" t="s">
        <v>39</v>
      </c>
      <c r="D29" s="55" t="s">
        <v>133</v>
      </c>
      <c r="E29" s="24">
        <v>900000</v>
      </c>
      <c r="F29" s="37">
        <v>900000</v>
      </c>
      <c r="G29" s="37">
        <v>900000</v>
      </c>
      <c r="H29" s="37">
        <v>900000</v>
      </c>
      <c r="I29" s="37">
        <v>900000</v>
      </c>
      <c r="J29" s="37">
        <v>900000</v>
      </c>
      <c r="K29" s="24">
        <v>360000</v>
      </c>
      <c r="L29" s="37">
        <v>0</v>
      </c>
      <c r="M29" s="37">
        <v>0</v>
      </c>
      <c r="N29" s="24">
        <v>630000</v>
      </c>
      <c r="O29" s="24">
        <v>900000</v>
      </c>
      <c r="P29" s="38">
        <v>900000</v>
      </c>
      <c r="Q29" s="56">
        <f t="shared" si="0"/>
        <v>8190000</v>
      </c>
      <c r="R29" s="57"/>
      <c r="S29" s="58">
        <f t="shared" si="1"/>
        <v>682500</v>
      </c>
      <c r="T29" s="59"/>
      <c r="U29" s="60"/>
      <c r="V29" s="61"/>
    </row>
    <row r="30" spans="1:22" s="2" customFormat="1" ht="45" x14ac:dyDescent="0.25">
      <c r="A30" s="54">
        <v>17</v>
      </c>
      <c r="B30" s="9">
        <v>3727802</v>
      </c>
      <c r="C30" s="23" t="s">
        <v>40</v>
      </c>
      <c r="D30" s="55" t="s">
        <v>134</v>
      </c>
      <c r="E30" s="24">
        <v>510000</v>
      </c>
      <c r="F30" s="24">
        <v>900000</v>
      </c>
      <c r="G30" s="37">
        <v>900000</v>
      </c>
      <c r="H30" s="37">
        <v>900000</v>
      </c>
      <c r="I30" s="37">
        <v>900000</v>
      </c>
      <c r="J30" s="37">
        <v>900000</v>
      </c>
      <c r="K30" s="24">
        <v>360000</v>
      </c>
      <c r="L30" s="37">
        <v>0</v>
      </c>
      <c r="M30" s="37">
        <v>900000</v>
      </c>
      <c r="N30" s="24">
        <v>900000</v>
      </c>
      <c r="O30" s="24">
        <v>900000</v>
      </c>
      <c r="P30" s="38">
        <v>900000</v>
      </c>
      <c r="Q30" s="56">
        <f t="shared" si="0"/>
        <v>8970000</v>
      </c>
      <c r="R30" s="57"/>
      <c r="S30" s="58">
        <f t="shared" si="1"/>
        <v>747500</v>
      </c>
      <c r="T30" s="59"/>
      <c r="U30" s="60"/>
      <c r="V30" s="61"/>
    </row>
    <row r="31" spans="1:22" s="2" customFormat="1" ht="33.75" x14ac:dyDescent="0.25">
      <c r="A31" s="54">
        <v>18</v>
      </c>
      <c r="B31" s="22">
        <v>4571522</v>
      </c>
      <c r="C31" s="23" t="s">
        <v>41</v>
      </c>
      <c r="D31" s="55" t="s">
        <v>135</v>
      </c>
      <c r="E31" s="24">
        <v>900000</v>
      </c>
      <c r="F31" s="37">
        <v>900000</v>
      </c>
      <c r="G31" s="37">
        <v>900000</v>
      </c>
      <c r="H31" s="37">
        <v>900000</v>
      </c>
      <c r="I31" s="37">
        <v>900000</v>
      </c>
      <c r="J31" s="37">
        <v>900000</v>
      </c>
      <c r="K31" s="24">
        <v>900000</v>
      </c>
      <c r="L31" s="37">
        <v>900000</v>
      </c>
      <c r="M31" s="37">
        <v>900000</v>
      </c>
      <c r="N31" s="24">
        <v>900000</v>
      </c>
      <c r="O31" s="24">
        <v>900000</v>
      </c>
      <c r="P31" s="38">
        <v>900000</v>
      </c>
      <c r="Q31" s="56">
        <f t="shared" si="0"/>
        <v>10800000</v>
      </c>
      <c r="R31" s="57"/>
      <c r="S31" s="58">
        <f t="shared" si="1"/>
        <v>900000</v>
      </c>
      <c r="T31" s="59"/>
      <c r="U31" s="60"/>
      <c r="V31" s="61"/>
    </row>
    <row r="32" spans="1:22" s="2" customFormat="1" ht="33.75" x14ac:dyDescent="0.25">
      <c r="A32" s="54">
        <v>19</v>
      </c>
      <c r="B32" s="9">
        <v>5329700</v>
      </c>
      <c r="C32" s="23" t="s">
        <v>42</v>
      </c>
      <c r="D32" s="55" t="s">
        <v>132</v>
      </c>
      <c r="E32" s="24">
        <v>900000</v>
      </c>
      <c r="F32" s="37">
        <v>900000</v>
      </c>
      <c r="G32" s="37">
        <v>900000</v>
      </c>
      <c r="H32" s="37">
        <v>900000</v>
      </c>
      <c r="I32" s="37">
        <v>900000</v>
      </c>
      <c r="J32" s="37">
        <v>900000</v>
      </c>
      <c r="K32" s="24">
        <v>900000</v>
      </c>
      <c r="L32" s="37">
        <v>0</v>
      </c>
      <c r="M32" s="37">
        <v>900000</v>
      </c>
      <c r="N32" s="24">
        <v>900000</v>
      </c>
      <c r="O32" s="24">
        <v>900000</v>
      </c>
      <c r="P32" s="38">
        <v>900000</v>
      </c>
      <c r="Q32" s="56">
        <f t="shared" si="0"/>
        <v>9900000</v>
      </c>
      <c r="R32" s="57"/>
      <c r="S32" s="58">
        <f t="shared" si="1"/>
        <v>825000</v>
      </c>
      <c r="T32" s="59"/>
      <c r="U32" s="60"/>
      <c r="V32" s="61"/>
    </row>
    <row r="33" spans="1:22" s="2" customFormat="1" ht="45" x14ac:dyDescent="0.25">
      <c r="A33" s="54">
        <v>20</v>
      </c>
      <c r="B33" s="22">
        <v>3650527</v>
      </c>
      <c r="C33" s="23" t="s">
        <v>43</v>
      </c>
      <c r="D33" s="55" t="s">
        <v>136</v>
      </c>
      <c r="E33" s="24">
        <v>900000</v>
      </c>
      <c r="F33" s="37">
        <v>900000</v>
      </c>
      <c r="G33" s="24">
        <v>900000</v>
      </c>
      <c r="H33" s="24">
        <v>900000</v>
      </c>
      <c r="I33" s="24">
        <v>900000</v>
      </c>
      <c r="J33" s="37">
        <v>900000</v>
      </c>
      <c r="K33" s="38">
        <v>360000</v>
      </c>
      <c r="L33" s="37">
        <v>0</v>
      </c>
      <c r="M33" s="37">
        <v>0</v>
      </c>
      <c r="N33" s="24">
        <v>630000</v>
      </c>
      <c r="O33" s="24">
        <v>900000</v>
      </c>
      <c r="P33" s="38">
        <v>900000</v>
      </c>
      <c r="Q33" s="56">
        <f t="shared" si="0"/>
        <v>8190000</v>
      </c>
      <c r="R33" s="57"/>
      <c r="S33" s="58">
        <f t="shared" si="1"/>
        <v>682500</v>
      </c>
      <c r="T33" s="59"/>
      <c r="U33" s="60"/>
      <c r="V33" s="61"/>
    </row>
    <row r="34" spans="1:22" s="2" customFormat="1" ht="45" x14ac:dyDescent="0.25">
      <c r="A34" s="54">
        <v>21</v>
      </c>
      <c r="B34" s="24">
        <v>5458114</v>
      </c>
      <c r="C34" s="23" t="s">
        <v>44</v>
      </c>
      <c r="D34" s="55" t="s">
        <v>137</v>
      </c>
      <c r="E34" s="37">
        <v>0</v>
      </c>
      <c r="F34" s="37">
        <v>0</v>
      </c>
      <c r="G34" s="62">
        <v>0</v>
      </c>
      <c r="H34" s="62">
        <v>0</v>
      </c>
      <c r="I34" s="62">
        <v>900000</v>
      </c>
      <c r="J34" s="62">
        <v>900000</v>
      </c>
      <c r="K34" s="24">
        <v>360000</v>
      </c>
      <c r="L34" s="37">
        <v>0</v>
      </c>
      <c r="M34" s="37">
        <v>900000</v>
      </c>
      <c r="N34" s="24">
        <v>900000</v>
      </c>
      <c r="O34" s="24">
        <v>900000</v>
      </c>
      <c r="P34" s="38">
        <v>900000</v>
      </c>
      <c r="Q34" s="56">
        <f t="shared" si="0"/>
        <v>5760000</v>
      </c>
      <c r="R34" s="63"/>
      <c r="S34" s="58">
        <f t="shared" si="1"/>
        <v>480000</v>
      </c>
      <c r="T34" s="59"/>
      <c r="U34" s="60"/>
      <c r="V34" s="61"/>
    </row>
    <row r="35" spans="1:22" s="2" customFormat="1" ht="45" x14ac:dyDescent="0.25">
      <c r="A35" s="54">
        <v>22</v>
      </c>
      <c r="B35" s="24">
        <v>5758616</v>
      </c>
      <c r="C35" s="23" t="s">
        <v>45</v>
      </c>
      <c r="D35" s="55" t="s">
        <v>130</v>
      </c>
      <c r="E35" s="37">
        <v>0</v>
      </c>
      <c r="F35" s="37">
        <v>0</v>
      </c>
      <c r="G35" s="64">
        <v>480000</v>
      </c>
      <c r="H35" s="62">
        <v>900000</v>
      </c>
      <c r="I35" s="62">
        <v>900000</v>
      </c>
      <c r="J35" s="62">
        <v>900000</v>
      </c>
      <c r="K35" s="24">
        <v>900000</v>
      </c>
      <c r="L35" s="37">
        <v>900000</v>
      </c>
      <c r="M35" s="37">
        <v>0</v>
      </c>
      <c r="N35" s="24">
        <v>0</v>
      </c>
      <c r="O35" s="24">
        <v>0</v>
      </c>
      <c r="P35" s="65">
        <v>600000</v>
      </c>
      <c r="Q35" s="56">
        <f t="shared" si="0"/>
        <v>5580000</v>
      </c>
      <c r="R35" s="63"/>
      <c r="S35" s="58">
        <f t="shared" si="1"/>
        <v>465000</v>
      </c>
      <c r="T35" s="59"/>
      <c r="U35" s="60"/>
      <c r="V35" s="61"/>
    </row>
    <row r="36" spans="1:22" s="2" customFormat="1" ht="33.75" x14ac:dyDescent="0.25">
      <c r="A36" s="54">
        <v>23</v>
      </c>
      <c r="B36" s="22">
        <v>3018275</v>
      </c>
      <c r="C36" s="23" t="s">
        <v>46</v>
      </c>
      <c r="D36" s="55" t="s">
        <v>138</v>
      </c>
      <c r="E36" s="24">
        <v>1000000</v>
      </c>
      <c r="F36" s="37">
        <v>1000000</v>
      </c>
      <c r="G36" s="37">
        <v>1000000</v>
      </c>
      <c r="H36" s="37">
        <v>1000000</v>
      </c>
      <c r="I36" s="37">
        <v>1000000</v>
      </c>
      <c r="J36" s="37">
        <v>1000000</v>
      </c>
      <c r="K36" s="24">
        <v>1665000</v>
      </c>
      <c r="L36" s="24">
        <v>1395000</v>
      </c>
      <c r="M36" s="24">
        <v>1350000</v>
      </c>
      <c r="N36" s="24">
        <v>1620000</v>
      </c>
      <c r="O36" s="24">
        <v>1350000</v>
      </c>
      <c r="P36" s="38">
        <f>45000*26</f>
        <v>1170000</v>
      </c>
      <c r="Q36" s="56">
        <f t="shared" si="0"/>
        <v>14550000</v>
      </c>
      <c r="R36" s="57"/>
      <c r="S36" s="58">
        <f t="shared" si="1"/>
        <v>1212500</v>
      </c>
      <c r="T36" s="59"/>
      <c r="U36" s="60"/>
      <c r="V36" s="61"/>
    </row>
    <row r="37" spans="1:22" s="2" customFormat="1" ht="33.75" x14ac:dyDescent="0.25">
      <c r="A37" s="54">
        <v>24</v>
      </c>
      <c r="B37" s="22">
        <v>4539928</v>
      </c>
      <c r="C37" s="23" t="s">
        <v>47</v>
      </c>
      <c r="D37" s="55" t="s">
        <v>131</v>
      </c>
      <c r="E37" s="24">
        <v>1000000</v>
      </c>
      <c r="F37" s="37">
        <v>1000000</v>
      </c>
      <c r="G37" s="37">
        <v>1000000</v>
      </c>
      <c r="H37" s="37">
        <v>1000000</v>
      </c>
      <c r="I37" s="37">
        <v>1000000</v>
      </c>
      <c r="J37" s="37">
        <v>1000000</v>
      </c>
      <c r="K37" s="24">
        <v>1000000</v>
      </c>
      <c r="L37" s="37">
        <v>1000000</v>
      </c>
      <c r="M37" s="37">
        <v>1000000</v>
      </c>
      <c r="N37" s="24">
        <v>1000000</v>
      </c>
      <c r="O37" s="24">
        <v>1000000</v>
      </c>
      <c r="P37" s="38">
        <v>1000000</v>
      </c>
      <c r="Q37" s="56">
        <f t="shared" si="0"/>
        <v>12000000</v>
      </c>
      <c r="R37" s="57"/>
      <c r="S37" s="58">
        <f t="shared" si="1"/>
        <v>1000000</v>
      </c>
      <c r="T37" s="59"/>
      <c r="U37" s="60"/>
      <c r="V37" s="61"/>
    </row>
    <row r="38" spans="1:22" s="2" customFormat="1" ht="33.75" x14ac:dyDescent="0.25">
      <c r="A38" s="54">
        <v>25</v>
      </c>
      <c r="B38" s="9">
        <v>2350924</v>
      </c>
      <c r="C38" s="23" t="s">
        <v>48</v>
      </c>
      <c r="D38" s="55" t="s">
        <v>139</v>
      </c>
      <c r="E38" s="24">
        <v>433333.33333333337</v>
      </c>
      <c r="F38" s="37">
        <v>1000000</v>
      </c>
      <c r="G38" s="37">
        <v>1000000</v>
      </c>
      <c r="H38" s="37">
        <v>1000000</v>
      </c>
      <c r="I38" s="37">
        <v>1000000</v>
      </c>
      <c r="J38" s="37">
        <v>1000000</v>
      </c>
      <c r="K38" s="24">
        <v>1000000</v>
      </c>
      <c r="L38" s="37">
        <v>1000000</v>
      </c>
      <c r="M38" s="37">
        <v>1000000</v>
      </c>
      <c r="N38" s="24">
        <v>1000000</v>
      </c>
      <c r="O38" s="24">
        <v>1000000</v>
      </c>
      <c r="P38" s="38">
        <v>1000000</v>
      </c>
      <c r="Q38" s="56">
        <f t="shared" si="0"/>
        <v>11433333.333333334</v>
      </c>
      <c r="R38" s="57"/>
      <c r="S38" s="58">
        <f t="shared" si="1"/>
        <v>952777.77777777787</v>
      </c>
      <c r="T38" s="59"/>
      <c r="U38" s="60"/>
      <c r="V38" s="61"/>
    </row>
    <row r="39" spans="1:22" s="2" customFormat="1" ht="45" x14ac:dyDescent="0.25">
      <c r="A39" s="54">
        <v>26</v>
      </c>
      <c r="B39" s="22">
        <v>3411258</v>
      </c>
      <c r="C39" s="23" t="s">
        <v>49</v>
      </c>
      <c r="D39" s="55" t="s">
        <v>140</v>
      </c>
      <c r="E39" s="37">
        <v>1000000</v>
      </c>
      <c r="F39" s="37">
        <v>1000000</v>
      </c>
      <c r="G39" s="37">
        <v>1000000</v>
      </c>
      <c r="H39" s="37">
        <v>1000000</v>
      </c>
      <c r="I39" s="37">
        <v>1000000</v>
      </c>
      <c r="J39" s="37">
        <v>1000000</v>
      </c>
      <c r="K39" s="24">
        <v>1000000</v>
      </c>
      <c r="L39" s="37">
        <v>1000000</v>
      </c>
      <c r="M39" s="37">
        <v>1000000</v>
      </c>
      <c r="N39" s="24">
        <v>1000000</v>
      </c>
      <c r="O39" s="24">
        <v>1000000</v>
      </c>
      <c r="P39" s="38">
        <v>1000000</v>
      </c>
      <c r="Q39" s="56">
        <f t="shared" si="0"/>
        <v>12000000</v>
      </c>
      <c r="R39" s="57"/>
      <c r="S39" s="58">
        <f t="shared" si="1"/>
        <v>1000000</v>
      </c>
      <c r="T39" s="59"/>
      <c r="U39" s="60"/>
      <c r="V39" s="61"/>
    </row>
    <row r="40" spans="1:22" s="2" customFormat="1" ht="45" x14ac:dyDescent="0.25">
      <c r="A40" s="54">
        <v>27</v>
      </c>
      <c r="B40" s="22">
        <v>781764</v>
      </c>
      <c r="C40" s="23" t="s">
        <v>50</v>
      </c>
      <c r="D40" s="55" t="s">
        <v>141</v>
      </c>
      <c r="E40" s="24">
        <v>1000000</v>
      </c>
      <c r="F40" s="37">
        <v>1000000</v>
      </c>
      <c r="G40" s="37">
        <v>1000000</v>
      </c>
      <c r="H40" s="37">
        <v>1000000</v>
      </c>
      <c r="I40" s="37">
        <v>1000000</v>
      </c>
      <c r="J40" s="37">
        <v>1000000</v>
      </c>
      <c r="K40" s="24">
        <v>1000000</v>
      </c>
      <c r="L40" s="37">
        <v>1200000</v>
      </c>
      <c r="M40" s="37">
        <v>1200000</v>
      </c>
      <c r="N40" s="24">
        <v>1200000</v>
      </c>
      <c r="O40" s="24">
        <v>1200000</v>
      </c>
      <c r="P40" s="38">
        <v>1200000</v>
      </c>
      <c r="Q40" s="56">
        <f t="shared" si="0"/>
        <v>13000000</v>
      </c>
      <c r="R40" s="57"/>
      <c r="S40" s="58">
        <f t="shared" si="1"/>
        <v>1083333.3333333333</v>
      </c>
      <c r="T40" s="59"/>
      <c r="U40" s="60"/>
      <c r="V40" s="61"/>
    </row>
    <row r="41" spans="1:22" s="2" customFormat="1" ht="33.75" x14ac:dyDescent="0.25">
      <c r="A41" s="54">
        <v>28</v>
      </c>
      <c r="B41" s="22">
        <v>902609</v>
      </c>
      <c r="C41" s="23" t="s">
        <v>51</v>
      </c>
      <c r="D41" s="55" t="s">
        <v>132</v>
      </c>
      <c r="E41" s="24">
        <v>1000000</v>
      </c>
      <c r="F41" s="37">
        <v>1000000</v>
      </c>
      <c r="G41" s="37">
        <v>1000000</v>
      </c>
      <c r="H41" s="37">
        <v>1000000</v>
      </c>
      <c r="I41" s="37">
        <v>1000000</v>
      </c>
      <c r="J41" s="24">
        <v>1000000</v>
      </c>
      <c r="K41" s="24">
        <v>1000000</v>
      </c>
      <c r="L41" s="37">
        <v>1000000</v>
      </c>
      <c r="M41" s="37">
        <v>1000000</v>
      </c>
      <c r="N41" s="24">
        <v>1000000</v>
      </c>
      <c r="O41" s="24">
        <v>0</v>
      </c>
      <c r="P41" s="65">
        <v>666667</v>
      </c>
      <c r="Q41" s="56">
        <f t="shared" si="0"/>
        <v>10666667</v>
      </c>
      <c r="R41" s="57"/>
      <c r="S41" s="58">
        <f t="shared" si="1"/>
        <v>888888.91666666663</v>
      </c>
      <c r="T41" s="59"/>
      <c r="U41" s="60"/>
      <c r="V41" s="61"/>
    </row>
    <row r="42" spans="1:22" s="2" customFormat="1" ht="33.75" x14ac:dyDescent="0.25">
      <c r="A42" s="54">
        <v>29</v>
      </c>
      <c r="B42" s="22">
        <v>1009762</v>
      </c>
      <c r="C42" s="23" t="s">
        <v>52</v>
      </c>
      <c r="D42" s="55" t="s">
        <v>142</v>
      </c>
      <c r="E42" s="24">
        <v>1000000</v>
      </c>
      <c r="F42" s="37">
        <v>1000000</v>
      </c>
      <c r="G42" s="37">
        <v>1000000</v>
      </c>
      <c r="H42" s="37">
        <v>1000000</v>
      </c>
      <c r="I42" s="37">
        <v>1000000</v>
      </c>
      <c r="J42" s="37">
        <v>1000000</v>
      </c>
      <c r="K42" s="24">
        <v>1000000</v>
      </c>
      <c r="L42" s="37">
        <v>1000000</v>
      </c>
      <c r="M42" s="37">
        <v>0</v>
      </c>
      <c r="N42" s="24">
        <v>0</v>
      </c>
      <c r="O42" s="24">
        <v>866666.66666666674</v>
      </c>
      <c r="P42" s="37">
        <v>1000000</v>
      </c>
      <c r="Q42" s="56">
        <f t="shared" si="0"/>
        <v>9866666.666666666</v>
      </c>
      <c r="R42" s="57"/>
      <c r="S42" s="58">
        <f t="shared" si="1"/>
        <v>822222.22222222213</v>
      </c>
      <c r="T42" s="59"/>
      <c r="U42" s="60"/>
      <c r="V42" s="61"/>
    </row>
    <row r="43" spans="1:22" s="2" customFormat="1" ht="45" x14ac:dyDescent="0.25">
      <c r="A43" s="54">
        <v>30</v>
      </c>
      <c r="B43" s="22">
        <v>5081227</v>
      </c>
      <c r="C43" s="23" t="s">
        <v>53</v>
      </c>
      <c r="D43" s="55" t="s">
        <v>143</v>
      </c>
      <c r="E43" s="24">
        <v>1000000</v>
      </c>
      <c r="F43" s="37">
        <v>1000000</v>
      </c>
      <c r="G43" s="37">
        <v>1000000</v>
      </c>
      <c r="H43" s="37">
        <v>1000000</v>
      </c>
      <c r="I43" s="37">
        <v>1000000</v>
      </c>
      <c r="J43" s="37">
        <v>1000000</v>
      </c>
      <c r="K43" s="24">
        <v>400000</v>
      </c>
      <c r="L43" s="37">
        <v>0</v>
      </c>
      <c r="M43" s="37">
        <v>0</v>
      </c>
      <c r="N43" s="24">
        <v>1000000</v>
      </c>
      <c r="O43" s="24">
        <v>1000000</v>
      </c>
      <c r="P43" s="38">
        <v>1000000</v>
      </c>
      <c r="Q43" s="56">
        <f t="shared" si="0"/>
        <v>9400000</v>
      </c>
      <c r="R43" s="57"/>
      <c r="S43" s="58">
        <f t="shared" si="1"/>
        <v>783333.33333333337</v>
      </c>
      <c r="T43" s="59"/>
      <c r="U43" s="60"/>
      <c r="V43" s="61"/>
    </row>
    <row r="44" spans="1:22" s="2" customFormat="1" ht="45" x14ac:dyDescent="0.25">
      <c r="A44" s="54">
        <v>31</v>
      </c>
      <c r="B44" s="9">
        <v>4505075</v>
      </c>
      <c r="C44" s="23" t="s">
        <v>54</v>
      </c>
      <c r="D44" s="55" t="s">
        <v>144</v>
      </c>
      <c r="E44" s="24">
        <v>1000000</v>
      </c>
      <c r="F44" s="37">
        <v>1000000</v>
      </c>
      <c r="G44" s="37">
        <v>1000000</v>
      </c>
      <c r="H44" s="37">
        <v>1000000</v>
      </c>
      <c r="I44" s="37">
        <v>1000000</v>
      </c>
      <c r="J44" s="37">
        <v>1000000</v>
      </c>
      <c r="K44" s="24">
        <v>1000000</v>
      </c>
      <c r="L44" s="37">
        <v>1000000</v>
      </c>
      <c r="M44" s="37">
        <v>1000000</v>
      </c>
      <c r="N44" s="24">
        <v>1000000</v>
      </c>
      <c r="O44" s="24">
        <v>1000000</v>
      </c>
      <c r="P44" s="38">
        <v>1000000</v>
      </c>
      <c r="Q44" s="56">
        <f t="shared" si="0"/>
        <v>12000000</v>
      </c>
      <c r="R44" s="57"/>
      <c r="S44" s="58">
        <f t="shared" si="1"/>
        <v>1000000</v>
      </c>
      <c r="T44" s="59"/>
      <c r="U44" s="60"/>
      <c r="V44" s="61"/>
    </row>
    <row r="45" spans="1:22" s="2" customFormat="1" ht="33.75" x14ac:dyDescent="0.25">
      <c r="A45" s="54">
        <v>32</v>
      </c>
      <c r="B45" s="22">
        <v>894956</v>
      </c>
      <c r="C45" s="23" t="s">
        <v>55</v>
      </c>
      <c r="D45" s="55" t="s">
        <v>142</v>
      </c>
      <c r="E45" s="24">
        <v>1000000</v>
      </c>
      <c r="F45" s="37">
        <v>1000000</v>
      </c>
      <c r="G45" s="37">
        <v>1000000</v>
      </c>
      <c r="H45" s="37">
        <v>1000000</v>
      </c>
      <c r="I45" s="37">
        <v>1000000</v>
      </c>
      <c r="J45" s="37">
        <v>1000000</v>
      </c>
      <c r="K45" s="24">
        <v>1000000</v>
      </c>
      <c r="L45" s="37">
        <v>1000000</v>
      </c>
      <c r="M45" s="37">
        <v>1000000</v>
      </c>
      <c r="N45" s="24">
        <v>1000000</v>
      </c>
      <c r="O45" s="24">
        <v>1000000</v>
      </c>
      <c r="P45" s="38">
        <v>1000000</v>
      </c>
      <c r="Q45" s="56">
        <f t="shared" si="0"/>
        <v>12000000</v>
      </c>
      <c r="R45" s="57"/>
      <c r="S45" s="58">
        <f t="shared" si="1"/>
        <v>1000000</v>
      </c>
      <c r="T45" s="59"/>
      <c r="U45" s="60"/>
      <c r="V45" s="61"/>
    </row>
    <row r="46" spans="1:22" s="2" customFormat="1" ht="45" x14ac:dyDescent="0.25">
      <c r="A46" s="54">
        <v>33</v>
      </c>
      <c r="B46" s="22">
        <v>2338413</v>
      </c>
      <c r="C46" s="23" t="s">
        <v>56</v>
      </c>
      <c r="D46" s="55" t="s">
        <v>145</v>
      </c>
      <c r="E46" s="24">
        <v>0</v>
      </c>
      <c r="F46" s="37">
        <v>1000000</v>
      </c>
      <c r="G46" s="37">
        <v>1000000</v>
      </c>
      <c r="H46" s="37">
        <v>1000000</v>
      </c>
      <c r="I46" s="37">
        <v>1000000</v>
      </c>
      <c r="J46" s="37">
        <v>1000000</v>
      </c>
      <c r="K46" s="24">
        <v>1000000</v>
      </c>
      <c r="L46" s="37">
        <v>1000000</v>
      </c>
      <c r="M46" s="37">
        <v>1000000</v>
      </c>
      <c r="N46" s="24">
        <v>1000000</v>
      </c>
      <c r="O46" s="24">
        <v>1000000</v>
      </c>
      <c r="P46" s="38">
        <v>1000000</v>
      </c>
      <c r="Q46" s="56">
        <f t="shared" si="0"/>
        <v>11000000</v>
      </c>
      <c r="R46" s="57"/>
      <c r="S46" s="58">
        <f t="shared" si="1"/>
        <v>916666.66666666663</v>
      </c>
      <c r="T46" s="59"/>
      <c r="U46" s="60"/>
      <c r="V46" s="61"/>
    </row>
    <row r="47" spans="1:22" s="2" customFormat="1" ht="45" x14ac:dyDescent="0.25">
      <c r="A47" s="54">
        <v>34</v>
      </c>
      <c r="B47" s="22">
        <v>2815330</v>
      </c>
      <c r="C47" s="23" t="s">
        <v>57</v>
      </c>
      <c r="D47" s="55" t="s">
        <v>146</v>
      </c>
      <c r="E47" s="24">
        <v>0</v>
      </c>
      <c r="F47" s="37">
        <v>1200000</v>
      </c>
      <c r="G47" s="37">
        <f>1200000+240000</f>
        <v>1440000</v>
      </c>
      <c r="H47" s="24">
        <v>1200000</v>
      </c>
      <c r="I47" s="37">
        <v>1200000</v>
      </c>
      <c r="J47" s="24">
        <v>1200000</v>
      </c>
      <c r="K47" s="24">
        <v>1200000</v>
      </c>
      <c r="L47" s="37">
        <v>1200000</v>
      </c>
      <c r="M47" s="24">
        <v>1200000</v>
      </c>
      <c r="N47" s="24">
        <v>1200000</v>
      </c>
      <c r="O47" s="24">
        <f>1200000+350000</f>
        <v>1550000</v>
      </c>
      <c r="P47" s="38">
        <v>1200000</v>
      </c>
      <c r="Q47" s="56">
        <f t="shared" si="0"/>
        <v>13790000</v>
      </c>
      <c r="R47" s="57"/>
      <c r="S47" s="58">
        <f t="shared" si="1"/>
        <v>1149166.6666666667</v>
      </c>
      <c r="T47" s="59"/>
      <c r="U47" s="60"/>
      <c r="V47" s="61"/>
    </row>
    <row r="48" spans="1:22" s="2" customFormat="1" ht="33.75" x14ac:dyDescent="0.25">
      <c r="A48" s="54">
        <v>35</v>
      </c>
      <c r="B48" s="22">
        <v>1248854</v>
      </c>
      <c r="C48" s="23" t="s">
        <v>58</v>
      </c>
      <c r="D48" s="55" t="s">
        <v>147</v>
      </c>
      <c r="E48" s="24">
        <v>1200000</v>
      </c>
      <c r="F48" s="37">
        <v>1200000</v>
      </c>
      <c r="G48" s="37">
        <v>1200000</v>
      </c>
      <c r="H48" s="37">
        <v>1200000</v>
      </c>
      <c r="I48" s="37">
        <v>1200000</v>
      </c>
      <c r="J48" s="37">
        <v>1200000</v>
      </c>
      <c r="K48" s="24">
        <v>1200000</v>
      </c>
      <c r="L48" s="37">
        <v>1200000</v>
      </c>
      <c r="M48" s="37">
        <v>1200000</v>
      </c>
      <c r="N48" s="24">
        <v>1200000</v>
      </c>
      <c r="O48" s="24">
        <v>1200000</v>
      </c>
      <c r="P48" s="38">
        <v>1200000</v>
      </c>
      <c r="Q48" s="56">
        <f t="shared" si="0"/>
        <v>14400000</v>
      </c>
      <c r="R48" s="57"/>
      <c r="S48" s="58">
        <f t="shared" si="1"/>
        <v>1200000</v>
      </c>
      <c r="T48" s="59"/>
      <c r="U48" s="60"/>
      <c r="V48" s="61"/>
    </row>
    <row r="49" spans="1:22" s="2" customFormat="1" ht="33.75" x14ac:dyDescent="0.25">
      <c r="A49" s="54">
        <v>36</v>
      </c>
      <c r="B49" s="22">
        <v>4436076</v>
      </c>
      <c r="C49" s="23" t="s">
        <v>59</v>
      </c>
      <c r="D49" s="55" t="s">
        <v>148</v>
      </c>
      <c r="E49" s="24">
        <v>1200000</v>
      </c>
      <c r="F49" s="37">
        <v>1200000</v>
      </c>
      <c r="G49" s="37">
        <v>1200000</v>
      </c>
      <c r="H49" s="37">
        <v>1200000</v>
      </c>
      <c r="I49" s="37">
        <v>1200000</v>
      </c>
      <c r="J49" s="37">
        <v>1200000</v>
      </c>
      <c r="K49" s="24">
        <v>1200000</v>
      </c>
      <c r="L49" s="37">
        <v>1200000</v>
      </c>
      <c r="M49" s="37">
        <v>1200000</v>
      </c>
      <c r="N49" s="24">
        <v>1200000</v>
      </c>
      <c r="O49" s="24">
        <v>1200000</v>
      </c>
      <c r="P49" s="38">
        <v>1200000</v>
      </c>
      <c r="Q49" s="56">
        <f t="shared" si="0"/>
        <v>14400000</v>
      </c>
      <c r="R49" s="57"/>
      <c r="S49" s="58">
        <f t="shared" si="1"/>
        <v>1200000</v>
      </c>
      <c r="T49" s="59"/>
      <c r="U49" s="60"/>
      <c r="V49" s="61"/>
    </row>
    <row r="50" spans="1:22" s="2" customFormat="1" ht="33.75" x14ac:dyDescent="0.25">
      <c r="A50" s="54">
        <v>37</v>
      </c>
      <c r="B50" s="9">
        <v>5335213</v>
      </c>
      <c r="C50" s="23" t="s">
        <v>60</v>
      </c>
      <c r="D50" s="55" t="s">
        <v>149</v>
      </c>
      <c r="E50" s="24">
        <v>1200000</v>
      </c>
      <c r="F50" s="37">
        <v>1200000</v>
      </c>
      <c r="G50" s="37">
        <v>1200000</v>
      </c>
      <c r="H50" s="37">
        <v>1200000</v>
      </c>
      <c r="I50" s="37">
        <v>1500000</v>
      </c>
      <c r="J50" s="37">
        <v>1500000</v>
      </c>
      <c r="K50" s="24">
        <v>1500000</v>
      </c>
      <c r="L50" s="37">
        <v>1500000</v>
      </c>
      <c r="M50" s="37">
        <v>1500000</v>
      </c>
      <c r="N50" s="24">
        <v>1500000</v>
      </c>
      <c r="O50" s="24">
        <v>1500000</v>
      </c>
      <c r="P50" s="38">
        <v>1500000</v>
      </c>
      <c r="Q50" s="56">
        <f t="shared" si="0"/>
        <v>16800000</v>
      </c>
      <c r="R50" s="57"/>
      <c r="S50" s="58">
        <f t="shared" si="1"/>
        <v>1400000</v>
      </c>
      <c r="T50" s="59"/>
      <c r="U50" s="60"/>
      <c r="V50" s="61"/>
    </row>
    <row r="51" spans="1:22" s="2" customFormat="1" ht="45" x14ac:dyDescent="0.25">
      <c r="A51" s="54">
        <v>38</v>
      </c>
      <c r="B51" s="22">
        <v>1244170</v>
      </c>
      <c r="C51" s="23" t="s">
        <v>61</v>
      </c>
      <c r="D51" s="55" t="s">
        <v>146</v>
      </c>
      <c r="E51" s="24">
        <v>1200000</v>
      </c>
      <c r="F51" s="37">
        <v>1200000</v>
      </c>
      <c r="G51" s="37">
        <f>1200000+240000</f>
        <v>1440000</v>
      </c>
      <c r="H51" s="37">
        <v>1200000</v>
      </c>
      <c r="I51" s="37">
        <v>1200000</v>
      </c>
      <c r="J51" s="37">
        <v>1200000</v>
      </c>
      <c r="K51" s="24">
        <v>1200000</v>
      </c>
      <c r="L51" s="37">
        <v>1200000</v>
      </c>
      <c r="M51" s="37">
        <v>1200000</v>
      </c>
      <c r="N51" s="24">
        <v>1200000</v>
      </c>
      <c r="O51" s="24">
        <f>1200000+350000</f>
        <v>1550000</v>
      </c>
      <c r="P51" s="38">
        <v>1200000</v>
      </c>
      <c r="Q51" s="56">
        <f t="shared" si="0"/>
        <v>14990000</v>
      </c>
      <c r="R51" s="57"/>
      <c r="S51" s="58">
        <f t="shared" si="1"/>
        <v>1249166.6666666667</v>
      </c>
      <c r="T51" s="59"/>
      <c r="U51" s="60"/>
      <c r="V51" s="61"/>
    </row>
    <row r="52" spans="1:22" s="2" customFormat="1" ht="18" x14ac:dyDescent="0.25">
      <c r="A52" s="54">
        <v>39</v>
      </c>
      <c r="B52" s="22">
        <v>1442118</v>
      </c>
      <c r="C52" s="25" t="s">
        <v>62</v>
      </c>
      <c r="D52" s="55" t="s">
        <v>150</v>
      </c>
      <c r="E52" s="24">
        <v>1200000</v>
      </c>
      <c r="F52" s="37">
        <f>1200000+240000</f>
        <v>1440000</v>
      </c>
      <c r="G52" s="37">
        <f>1200000+240000</f>
        <v>1440000</v>
      </c>
      <c r="H52" s="37">
        <v>1200000</v>
      </c>
      <c r="I52" s="37">
        <v>1200000</v>
      </c>
      <c r="J52" s="37">
        <v>1200000</v>
      </c>
      <c r="K52" s="24">
        <v>1200000</v>
      </c>
      <c r="L52" s="37">
        <v>1200000</v>
      </c>
      <c r="M52" s="37">
        <v>1200000</v>
      </c>
      <c r="N52" s="24">
        <v>1200000</v>
      </c>
      <c r="O52" s="24">
        <v>1200000</v>
      </c>
      <c r="P52" s="38">
        <v>1200000</v>
      </c>
      <c r="Q52" s="56">
        <f t="shared" si="0"/>
        <v>14880000</v>
      </c>
      <c r="R52" s="57">
        <v>600000</v>
      </c>
      <c r="S52" s="58">
        <f t="shared" si="1"/>
        <v>640000</v>
      </c>
      <c r="T52" s="59"/>
      <c r="U52" s="60"/>
      <c r="V52" s="61"/>
    </row>
    <row r="53" spans="1:22" s="2" customFormat="1" ht="18" x14ac:dyDescent="0.25">
      <c r="A53" s="54">
        <v>40</v>
      </c>
      <c r="B53" s="22">
        <v>3734980</v>
      </c>
      <c r="C53" s="25" t="s">
        <v>63</v>
      </c>
      <c r="D53" s="55" t="s">
        <v>151</v>
      </c>
      <c r="E53" s="24">
        <v>1200000</v>
      </c>
      <c r="F53" s="37">
        <v>1200000</v>
      </c>
      <c r="G53" s="37">
        <v>1200000</v>
      </c>
      <c r="H53" s="37">
        <v>1200000</v>
      </c>
      <c r="I53" s="37">
        <v>1200000</v>
      </c>
      <c r="J53" s="37">
        <v>1200000</v>
      </c>
      <c r="K53" s="24">
        <v>480000</v>
      </c>
      <c r="L53" s="37">
        <v>0</v>
      </c>
      <c r="M53" s="37">
        <v>1200000</v>
      </c>
      <c r="N53" s="24">
        <v>1200000</v>
      </c>
      <c r="O53" s="24">
        <v>1200000</v>
      </c>
      <c r="P53" s="38">
        <v>1200000</v>
      </c>
      <c r="Q53" s="56">
        <f t="shared" si="0"/>
        <v>12480000</v>
      </c>
      <c r="R53" s="57"/>
      <c r="S53" s="58">
        <f t="shared" si="1"/>
        <v>1040000</v>
      </c>
      <c r="T53" s="59"/>
      <c r="U53" s="60"/>
      <c r="V53" s="61"/>
    </row>
    <row r="54" spans="1:22" s="2" customFormat="1" ht="45" x14ac:dyDescent="0.25">
      <c r="A54" s="54">
        <v>41</v>
      </c>
      <c r="B54" s="22">
        <v>4649813</v>
      </c>
      <c r="C54" s="23" t="s">
        <v>64</v>
      </c>
      <c r="D54" s="55" t="s">
        <v>140</v>
      </c>
      <c r="E54" s="24">
        <v>1200000</v>
      </c>
      <c r="F54" s="37">
        <v>1200000</v>
      </c>
      <c r="G54" s="37">
        <v>1200000</v>
      </c>
      <c r="H54" s="37">
        <v>1200000</v>
      </c>
      <c r="I54" s="37">
        <v>1200000</v>
      </c>
      <c r="J54" s="37">
        <v>1200000</v>
      </c>
      <c r="K54" s="24">
        <v>1200000</v>
      </c>
      <c r="L54" s="37">
        <v>1200000</v>
      </c>
      <c r="M54" s="37">
        <v>1200000</v>
      </c>
      <c r="N54" s="24">
        <v>1200000</v>
      </c>
      <c r="O54" s="24">
        <v>1200000</v>
      </c>
      <c r="P54" s="38">
        <v>1200000</v>
      </c>
      <c r="Q54" s="56">
        <f t="shared" si="0"/>
        <v>14400000</v>
      </c>
      <c r="R54" s="57"/>
      <c r="S54" s="58">
        <f t="shared" si="1"/>
        <v>1200000</v>
      </c>
      <c r="T54" s="59"/>
      <c r="U54" s="60"/>
      <c r="V54" s="61"/>
    </row>
    <row r="55" spans="1:22" s="2" customFormat="1" ht="45" x14ac:dyDescent="0.25">
      <c r="A55" s="54">
        <v>42</v>
      </c>
      <c r="B55" s="22">
        <v>4644430</v>
      </c>
      <c r="C55" s="23" t="s">
        <v>65</v>
      </c>
      <c r="D55" s="55" t="s">
        <v>152</v>
      </c>
      <c r="E55" s="24">
        <v>1200000</v>
      </c>
      <c r="F55" s="37">
        <v>1200000</v>
      </c>
      <c r="G55" s="37">
        <v>1200000</v>
      </c>
      <c r="H55" s="37">
        <v>1200000</v>
      </c>
      <c r="I55" s="37">
        <v>1200000</v>
      </c>
      <c r="J55" s="37">
        <v>1200000</v>
      </c>
      <c r="K55" s="24">
        <v>1200000</v>
      </c>
      <c r="L55" s="37">
        <v>1200000</v>
      </c>
      <c r="M55" s="37">
        <v>1200000</v>
      </c>
      <c r="N55" s="24">
        <v>1200000</v>
      </c>
      <c r="O55" s="24">
        <v>1200000</v>
      </c>
      <c r="P55" s="38">
        <v>1200000</v>
      </c>
      <c r="Q55" s="56">
        <f t="shared" si="0"/>
        <v>14400000</v>
      </c>
      <c r="R55" s="57"/>
      <c r="S55" s="58">
        <f t="shared" si="1"/>
        <v>1200000</v>
      </c>
      <c r="T55" s="59"/>
      <c r="U55" s="60"/>
      <c r="V55" s="61"/>
    </row>
    <row r="56" spans="1:22" s="2" customFormat="1" ht="33.75" x14ac:dyDescent="0.25">
      <c r="A56" s="54">
        <v>43</v>
      </c>
      <c r="B56" s="9">
        <v>754913</v>
      </c>
      <c r="C56" s="23" t="s">
        <v>66</v>
      </c>
      <c r="D56" s="55" t="s">
        <v>129</v>
      </c>
      <c r="E56" s="24">
        <v>1200000</v>
      </c>
      <c r="F56" s="37">
        <v>1200000</v>
      </c>
      <c r="G56" s="37">
        <v>1200000</v>
      </c>
      <c r="H56" s="37">
        <v>1200000</v>
      </c>
      <c r="I56" s="37">
        <v>1200000</v>
      </c>
      <c r="J56" s="37">
        <v>1200000</v>
      </c>
      <c r="K56" s="24">
        <v>1200000</v>
      </c>
      <c r="L56" s="37">
        <v>1200000</v>
      </c>
      <c r="M56" s="37">
        <v>0</v>
      </c>
      <c r="N56" s="24">
        <v>0</v>
      </c>
      <c r="O56" s="24">
        <v>0</v>
      </c>
      <c r="P56" s="38">
        <v>1200000</v>
      </c>
      <c r="Q56" s="56">
        <f t="shared" si="0"/>
        <v>10800000</v>
      </c>
      <c r="R56" s="57"/>
      <c r="S56" s="58">
        <f t="shared" si="1"/>
        <v>900000</v>
      </c>
      <c r="T56" s="59"/>
      <c r="U56" s="60"/>
      <c r="V56" s="61"/>
    </row>
    <row r="57" spans="1:22" s="2" customFormat="1" ht="22.5" x14ac:dyDescent="0.25">
      <c r="A57" s="54">
        <v>44</v>
      </c>
      <c r="B57" s="22">
        <v>5009040</v>
      </c>
      <c r="C57" s="23" t="s">
        <v>67</v>
      </c>
      <c r="D57" s="55" t="s">
        <v>153</v>
      </c>
      <c r="E57" s="24">
        <v>800000</v>
      </c>
      <c r="F57" s="37">
        <v>1200000</v>
      </c>
      <c r="G57" s="37">
        <v>1200000</v>
      </c>
      <c r="H57" s="37">
        <v>1200000</v>
      </c>
      <c r="I57" s="37">
        <v>1200000</v>
      </c>
      <c r="J57" s="37">
        <v>1200000</v>
      </c>
      <c r="K57" s="24">
        <v>1200000</v>
      </c>
      <c r="L57" s="37">
        <v>1200000</v>
      </c>
      <c r="M57" s="24">
        <v>1200000</v>
      </c>
      <c r="N57" s="24">
        <v>1200000</v>
      </c>
      <c r="O57" s="24">
        <v>1200000</v>
      </c>
      <c r="P57" s="38">
        <v>1200000</v>
      </c>
      <c r="Q57" s="56">
        <f t="shared" si="0"/>
        <v>14000000</v>
      </c>
      <c r="R57" s="57"/>
      <c r="S57" s="58">
        <f t="shared" si="1"/>
        <v>1166666.6666666667</v>
      </c>
      <c r="T57" s="59"/>
      <c r="U57" s="60"/>
      <c r="V57" s="61"/>
    </row>
    <row r="58" spans="1:22" s="2" customFormat="1" ht="33.75" x14ac:dyDescent="0.25">
      <c r="A58" s="54">
        <v>45</v>
      </c>
      <c r="B58" s="22">
        <v>938060</v>
      </c>
      <c r="C58" s="23" t="s">
        <v>68</v>
      </c>
      <c r="D58" s="55" t="s">
        <v>132</v>
      </c>
      <c r="E58" s="24">
        <v>1200000</v>
      </c>
      <c r="F58" s="37">
        <v>1200000</v>
      </c>
      <c r="G58" s="37">
        <v>1200000</v>
      </c>
      <c r="H58" s="37">
        <v>1200000</v>
      </c>
      <c r="I58" s="37">
        <v>1200000</v>
      </c>
      <c r="J58" s="37">
        <v>1200000</v>
      </c>
      <c r="K58" s="24">
        <v>1260000</v>
      </c>
      <c r="L58" s="24">
        <v>1395000</v>
      </c>
      <c r="M58" s="24">
        <v>1395000</v>
      </c>
      <c r="N58" s="24">
        <v>1485000</v>
      </c>
      <c r="O58" s="24">
        <v>1395000</v>
      </c>
      <c r="P58" s="38">
        <f>45000*26</f>
        <v>1170000</v>
      </c>
      <c r="Q58" s="56">
        <f t="shared" si="0"/>
        <v>15300000</v>
      </c>
      <c r="R58" s="57"/>
      <c r="S58" s="58">
        <f t="shared" si="1"/>
        <v>1275000</v>
      </c>
      <c r="T58" s="59"/>
      <c r="U58" s="60"/>
      <c r="V58" s="61"/>
    </row>
    <row r="59" spans="1:22" s="2" customFormat="1" ht="33.75" x14ac:dyDescent="0.25">
      <c r="A59" s="54">
        <v>46</v>
      </c>
      <c r="B59" s="9">
        <v>4653830</v>
      </c>
      <c r="C59" s="23" t="s">
        <v>69</v>
      </c>
      <c r="D59" s="55" t="s">
        <v>154</v>
      </c>
      <c r="E59" s="24">
        <v>1200000</v>
      </c>
      <c r="F59" s="37">
        <v>1200000</v>
      </c>
      <c r="G59" s="37">
        <v>1200000</v>
      </c>
      <c r="H59" s="37">
        <v>1200000</v>
      </c>
      <c r="I59" s="37">
        <v>1200000</v>
      </c>
      <c r="J59" s="37">
        <v>1200000</v>
      </c>
      <c r="K59" s="24">
        <v>480000</v>
      </c>
      <c r="L59" s="37">
        <v>0</v>
      </c>
      <c r="M59" s="37">
        <v>1200000</v>
      </c>
      <c r="N59" s="24">
        <v>1200000</v>
      </c>
      <c r="O59" s="24">
        <v>1200000</v>
      </c>
      <c r="P59" s="38">
        <v>1200000</v>
      </c>
      <c r="Q59" s="56">
        <f t="shared" si="0"/>
        <v>12480000</v>
      </c>
      <c r="R59" s="57"/>
      <c r="S59" s="58">
        <f t="shared" si="1"/>
        <v>1040000</v>
      </c>
      <c r="T59" s="59"/>
      <c r="U59" s="60"/>
      <c r="V59" s="61"/>
    </row>
    <row r="60" spans="1:22" s="2" customFormat="1" ht="22.5" x14ac:dyDescent="0.25">
      <c r="A60" s="54">
        <v>47</v>
      </c>
      <c r="B60" s="9">
        <v>2628746</v>
      </c>
      <c r="C60" s="23" t="s">
        <v>70</v>
      </c>
      <c r="D60" s="55" t="s">
        <v>132</v>
      </c>
      <c r="E60" s="24">
        <v>1200000</v>
      </c>
      <c r="F60" s="37">
        <v>1200000</v>
      </c>
      <c r="G60" s="37">
        <v>1200000</v>
      </c>
      <c r="H60" s="37">
        <v>1200000</v>
      </c>
      <c r="I60" s="37">
        <v>1200000</v>
      </c>
      <c r="J60" s="37">
        <v>1200000</v>
      </c>
      <c r="K60" s="24">
        <v>1200000</v>
      </c>
      <c r="L60" s="37">
        <v>1200000</v>
      </c>
      <c r="M60" s="37">
        <v>1200000</v>
      </c>
      <c r="N60" s="24">
        <v>1200000</v>
      </c>
      <c r="O60" s="24">
        <v>1200000</v>
      </c>
      <c r="P60" s="38">
        <v>1200000</v>
      </c>
      <c r="Q60" s="56">
        <f t="shared" si="0"/>
        <v>14400000</v>
      </c>
      <c r="R60" s="57"/>
      <c r="S60" s="58">
        <f t="shared" si="1"/>
        <v>1200000</v>
      </c>
      <c r="T60" s="59"/>
      <c r="U60" s="60"/>
      <c r="V60" s="61"/>
    </row>
    <row r="61" spans="1:22" s="2" customFormat="1" ht="33.75" x14ac:dyDescent="0.25">
      <c r="A61" s="54">
        <v>48</v>
      </c>
      <c r="B61" s="26">
        <v>829682</v>
      </c>
      <c r="C61" s="27" t="s">
        <v>71</v>
      </c>
      <c r="D61" s="55" t="s">
        <v>155</v>
      </c>
      <c r="E61" s="24">
        <v>1200000</v>
      </c>
      <c r="F61" s="37">
        <v>1200000</v>
      </c>
      <c r="G61" s="37">
        <v>1200000</v>
      </c>
      <c r="H61" s="37">
        <v>1200000</v>
      </c>
      <c r="I61" s="37">
        <v>1200000</v>
      </c>
      <c r="J61" s="37">
        <v>1200000</v>
      </c>
      <c r="K61" s="24">
        <v>1200000</v>
      </c>
      <c r="L61" s="37">
        <v>1200000</v>
      </c>
      <c r="M61" s="37">
        <v>1200000</v>
      </c>
      <c r="N61" s="24">
        <v>1200000</v>
      </c>
      <c r="O61" s="24">
        <v>1200000</v>
      </c>
      <c r="P61" s="38">
        <v>1200000</v>
      </c>
      <c r="Q61" s="56">
        <f t="shared" si="0"/>
        <v>14400000</v>
      </c>
      <c r="R61" s="57"/>
      <c r="S61" s="58">
        <f t="shared" si="1"/>
        <v>1200000</v>
      </c>
      <c r="T61" s="59"/>
      <c r="U61" s="60"/>
      <c r="V61" s="61"/>
    </row>
    <row r="62" spans="1:22" s="2" customFormat="1" ht="22.5" x14ac:dyDescent="0.25">
      <c r="A62" s="54">
        <v>49</v>
      </c>
      <c r="B62" s="28">
        <v>1252574</v>
      </c>
      <c r="C62" s="27" t="s">
        <v>72</v>
      </c>
      <c r="D62" s="55" t="s">
        <v>156</v>
      </c>
      <c r="E62" s="24">
        <v>1200000</v>
      </c>
      <c r="F62" s="37">
        <v>1200000</v>
      </c>
      <c r="G62" s="24">
        <v>1200000</v>
      </c>
      <c r="H62" s="66">
        <v>1200000</v>
      </c>
      <c r="I62" s="37">
        <v>1200000</v>
      </c>
      <c r="J62" s="37">
        <v>1200000</v>
      </c>
      <c r="K62" s="24">
        <v>1200000</v>
      </c>
      <c r="L62" s="37">
        <v>1200000</v>
      </c>
      <c r="M62" s="37">
        <v>1200000</v>
      </c>
      <c r="N62" s="24">
        <v>1200000</v>
      </c>
      <c r="O62" s="24">
        <v>1200000</v>
      </c>
      <c r="P62" s="38">
        <v>1200000</v>
      </c>
      <c r="Q62" s="56">
        <f t="shared" si="0"/>
        <v>14400000</v>
      </c>
      <c r="R62" s="57"/>
      <c r="S62" s="58">
        <f t="shared" si="1"/>
        <v>1200000</v>
      </c>
      <c r="T62" s="59"/>
      <c r="U62" s="60"/>
      <c r="V62" s="61"/>
    </row>
    <row r="63" spans="1:22" s="2" customFormat="1" ht="45" x14ac:dyDescent="0.25">
      <c r="A63" s="54">
        <v>50</v>
      </c>
      <c r="B63" s="26">
        <v>1565264</v>
      </c>
      <c r="C63" s="27" t="s">
        <v>73</v>
      </c>
      <c r="D63" s="55" t="s">
        <v>153</v>
      </c>
      <c r="E63" s="37">
        <v>0</v>
      </c>
      <c r="F63" s="37">
        <v>0</v>
      </c>
      <c r="G63" s="62">
        <v>0</v>
      </c>
      <c r="H63" s="62">
        <v>0</v>
      </c>
      <c r="I63" s="62">
        <v>1200000</v>
      </c>
      <c r="J63" s="62">
        <v>1200000</v>
      </c>
      <c r="K63" s="64">
        <v>1200000</v>
      </c>
      <c r="L63" s="62">
        <v>1200000</v>
      </c>
      <c r="M63" s="62">
        <v>0</v>
      </c>
      <c r="N63" s="64">
        <v>0</v>
      </c>
      <c r="O63" s="64">
        <v>0</v>
      </c>
      <c r="P63" s="67">
        <v>1200000</v>
      </c>
      <c r="Q63" s="56">
        <f t="shared" si="0"/>
        <v>6000000</v>
      </c>
      <c r="R63" s="63"/>
      <c r="S63" s="58">
        <f t="shared" si="1"/>
        <v>500000</v>
      </c>
      <c r="T63" s="59"/>
      <c r="U63" s="60"/>
      <c r="V63" s="61"/>
    </row>
    <row r="64" spans="1:22" s="2" customFormat="1" ht="45" x14ac:dyDescent="0.25">
      <c r="A64" s="54">
        <v>51</v>
      </c>
      <c r="B64" s="24">
        <v>5107564</v>
      </c>
      <c r="C64" s="23" t="s">
        <v>74</v>
      </c>
      <c r="D64" s="55" t="s">
        <v>157</v>
      </c>
      <c r="E64" s="68">
        <v>0</v>
      </c>
      <c r="F64" s="62">
        <v>0</v>
      </c>
      <c r="G64" s="62">
        <v>0</v>
      </c>
      <c r="H64" s="62">
        <v>0</v>
      </c>
      <c r="I64" s="62">
        <v>0</v>
      </c>
      <c r="J64" s="62">
        <v>1200000</v>
      </c>
      <c r="K64" s="64">
        <v>1200000</v>
      </c>
      <c r="L64" s="62">
        <v>1200000</v>
      </c>
      <c r="M64" s="62">
        <v>1200000</v>
      </c>
      <c r="N64" s="64">
        <v>1200000</v>
      </c>
      <c r="O64" s="64">
        <v>1200000</v>
      </c>
      <c r="P64" s="67">
        <v>1200000</v>
      </c>
      <c r="Q64" s="56">
        <f t="shared" si="0"/>
        <v>8400000</v>
      </c>
      <c r="R64" s="63"/>
      <c r="S64" s="58">
        <f t="shared" si="1"/>
        <v>700000</v>
      </c>
      <c r="T64" s="59"/>
      <c r="U64" s="60"/>
      <c r="V64" s="61"/>
    </row>
    <row r="65" spans="1:22" s="2" customFormat="1" ht="45" x14ac:dyDescent="0.25">
      <c r="A65" s="54">
        <v>52</v>
      </c>
      <c r="B65" s="29">
        <v>3202639</v>
      </c>
      <c r="C65" s="27" t="s">
        <v>75</v>
      </c>
      <c r="D65" s="55" t="s">
        <v>153</v>
      </c>
      <c r="E65" s="24">
        <v>0</v>
      </c>
      <c r="F65" s="37">
        <v>0</v>
      </c>
      <c r="G65" s="64">
        <v>800000</v>
      </c>
      <c r="H65" s="37">
        <v>1200000</v>
      </c>
      <c r="I65" s="37">
        <v>1200000</v>
      </c>
      <c r="J65" s="37">
        <v>1200000</v>
      </c>
      <c r="K65" s="24">
        <v>480000</v>
      </c>
      <c r="L65" s="37">
        <v>0</v>
      </c>
      <c r="M65" s="37">
        <v>0</v>
      </c>
      <c r="N65" s="24">
        <v>0</v>
      </c>
      <c r="O65" s="24">
        <v>960000</v>
      </c>
      <c r="P65" s="37">
        <v>1200000</v>
      </c>
      <c r="Q65" s="56">
        <f t="shared" si="0"/>
        <v>7040000</v>
      </c>
      <c r="R65" s="63"/>
      <c r="S65" s="58">
        <f t="shared" si="1"/>
        <v>586666.66666666663</v>
      </c>
      <c r="T65" s="59"/>
      <c r="U65" s="60"/>
      <c r="V65" s="61"/>
    </row>
    <row r="66" spans="1:22" s="2" customFormat="1" ht="18" x14ac:dyDescent="0.25">
      <c r="A66" s="54">
        <v>53</v>
      </c>
      <c r="B66" s="22">
        <v>991940</v>
      </c>
      <c r="C66" s="25" t="s">
        <v>76</v>
      </c>
      <c r="D66" s="55" t="s">
        <v>158</v>
      </c>
      <c r="E66" s="24">
        <v>1250000</v>
      </c>
      <c r="F66" s="37">
        <v>1250000</v>
      </c>
      <c r="G66" s="37">
        <v>1250000</v>
      </c>
      <c r="H66" s="37">
        <v>1250000</v>
      </c>
      <c r="I66" s="24">
        <v>1250000</v>
      </c>
      <c r="J66" s="37">
        <v>1250000</v>
      </c>
      <c r="K66" s="24">
        <v>1250000</v>
      </c>
      <c r="L66" s="37">
        <v>1250000</v>
      </c>
      <c r="M66" s="37">
        <v>1250000</v>
      </c>
      <c r="N66" s="24">
        <v>1250000</v>
      </c>
      <c r="O66" s="24">
        <v>1250000</v>
      </c>
      <c r="P66" s="38">
        <v>1250000</v>
      </c>
      <c r="Q66" s="56">
        <f t="shared" si="0"/>
        <v>15000000</v>
      </c>
      <c r="R66" s="57"/>
      <c r="S66" s="58">
        <f t="shared" si="1"/>
        <v>1250000</v>
      </c>
      <c r="T66" s="59"/>
      <c r="U66" s="60"/>
      <c r="V66" s="61"/>
    </row>
    <row r="67" spans="1:22" s="2" customFormat="1" ht="33.75" x14ac:dyDescent="0.25">
      <c r="A67" s="54">
        <v>54</v>
      </c>
      <c r="B67" s="22">
        <v>1112488</v>
      </c>
      <c r="C67" s="23" t="s">
        <v>77</v>
      </c>
      <c r="D67" s="55" t="s">
        <v>146</v>
      </c>
      <c r="E67" s="24">
        <v>1300000</v>
      </c>
      <c r="F67" s="37">
        <v>1300000</v>
      </c>
      <c r="G67" s="24">
        <f>1300000+260000</f>
        <v>1560000</v>
      </c>
      <c r="H67" s="37">
        <v>1300000</v>
      </c>
      <c r="I67" s="37">
        <v>1300000</v>
      </c>
      <c r="J67" s="37">
        <v>1300000</v>
      </c>
      <c r="K67" s="24">
        <v>1300000</v>
      </c>
      <c r="L67" s="37">
        <v>1300000</v>
      </c>
      <c r="M67" s="37">
        <v>1300000</v>
      </c>
      <c r="N67" s="24">
        <v>1300000</v>
      </c>
      <c r="O67" s="24">
        <f>1300000+250000</f>
        <v>1550000</v>
      </c>
      <c r="P67" s="38">
        <v>1300000</v>
      </c>
      <c r="Q67" s="56">
        <f t="shared" si="0"/>
        <v>16110000</v>
      </c>
      <c r="R67" s="57"/>
      <c r="S67" s="58">
        <f t="shared" si="1"/>
        <v>1342500</v>
      </c>
      <c r="T67" s="59"/>
      <c r="U67" s="60"/>
      <c r="V67" s="61"/>
    </row>
    <row r="68" spans="1:22" s="2" customFormat="1" ht="33.75" x14ac:dyDescent="0.25">
      <c r="A68" s="54">
        <v>55</v>
      </c>
      <c r="B68" s="22">
        <v>2251391</v>
      </c>
      <c r="C68" s="23" t="s">
        <v>78</v>
      </c>
      <c r="D68" s="55" t="s">
        <v>159</v>
      </c>
      <c r="E68" s="24">
        <v>1300000</v>
      </c>
      <c r="F68" s="37">
        <v>1300000</v>
      </c>
      <c r="G68" s="37">
        <v>1300000</v>
      </c>
      <c r="H68" s="37">
        <v>1300000</v>
      </c>
      <c r="I68" s="37">
        <v>1300000</v>
      </c>
      <c r="J68" s="37">
        <v>1300000</v>
      </c>
      <c r="K68" s="24">
        <v>1000000</v>
      </c>
      <c r="L68" s="37">
        <v>1000000</v>
      </c>
      <c r="M68" s="37">
        <v>1000000</v>
      </c>
      <c r="N68" s="24">
        <v>1000000</v>
      </c>
      <c r="O68" s="24">
        <v>1000000</v>
      </c>
      <c r="P68" s="38">
        <v>1000000</v>
      </c>
      <c r="Q68" s="56">
        <f t="shared" si="0"/>
        <v>13800000</v>
      </c>
      <c r="R68" s="57"/>
      <c r="S68" s="58">
        <f t="shared" si="1"/>
        <v>1150000</v>
      </c>
      <c r="T68" s="59"/>
      <c r="U68" s="60"/>
      <c r="V68" s="61"/>
    </row>
    <row r="69" spans="1:22" s="2" customFormat="1" ht="45" x14ac:dyDescent="0.25">
      <c r="A69" s="54">
        <v>56</v>
      </c>
      <c r="B69" s="22">
        <v>2990451</v>
      </c>
      <c r="C69" s="23" t="s">
        <v>79</v>
      </c>
      <c r="D69" s="55" t="s">
        <v>160</v>
      </c>
      <c r="E69" s="24">
        <v>1500000</v>
      </c>
      <c r="F69" s="37">
        <v>1500000</v>
      </c>
      <c r="G69" s="37">
        <v>1500000</v>
      </c>
      <c r="H69" s="37">
        <v>1500000</v>
      </c>
      <c r="I69" s="37">
        <v>1500000</v>
      </c>
      <c r="J69" s="37">
        <v>1500000</v>
      </c>
      <c r="K69" s="24">
        <v>1500000</v>
      </c>
      <c r="L69" s="37">
        <v>1500000</v>
      </c>
      <c r="M69" s="37">
        <v>1500000</v>
      </c>
      <c r="N69" s="24">
        <v>1500000</v>
      </c>
      <c r="O69" s="24">
        <v>1500000</v>
      </c>
      <c r="P69" s="38">
        <v>1500000</v>
      </c>
      <c r="Q69" s="56">
        <f t="shared" si="0"/>
        <v>18000000</v>
      </c>
      <c r="R69" s="57"/>
      <c r="S69" s="58">
        <f t="shared" si="1"/>
        <v>1500000</v>
      </c>
      <c r="T69" s="59"/>
      <c r="U69" s="60"/>
      <c r="V69" s="61"/>
    </row>
    <row r="70" spans="1:22" s="2" customFormat="1" ht="45" x14ac:dyDescent="0.25">
      <c r="A70" s="54">
        <v>57</v>
      </c>
      <c r="B70" s="22">
        <v>2390986</v>
      </c>
      <c r="C70" s="23" t="s">
        <v>80</v>
      </c>
      <c r="D70" s="55" t="s">
        <v>152</v>
      </c>
      <c r="E70" s="24">
        <v>1500000</v>
      </c>
      <c r="F70" s="37">
        <v>1500000</v>
      </c>
      <c r="G70" s="37">
        <v>1500000</v>
      </c>
      <c r="H70" s="37">
        <v>1500000</v>
      </c>
      <c r="I70" s="37">
        <v>1500000</v>
      </c>
      <c r="J70" s="37">
        <v>1500000</v>
      </c>
      <c r="K70" s="24">
        <v>600000</v>
      </c>
      <c r="L70" s="37">
        <v>650000</v>
      </c>
      <c r="M70" s="37">
        <v>1500000</v>
      </c>
      <c r="N70" s="24">
        <v>1500000</v>
      </c>
      <c r="O70" s="24">
        <v>1500000</v>
      </c>
      <c r="P70" s="38">
        <v>1500000</v>
      </c>
      <c r="Q70" s="56">
        <f t="shared" si="0"/>
        <v>16250000</v>
      </c>
      <c r="R70" s="57"/>
      <c r="S70" s="58">
        <f t="shared" si="1"/>
        <v>1354166.6666666667</v>
      </c>
      <c r="T70" s="59"/>
      <c r="U70" s="60"/>
      <c r="V70" s="61"/>
    </row>
    <row r="71" spans="1:22" s="2" customFormat="1" ht="45" x14ac:dyDescent="0.25">
      <c r="A71" s="54">
        <v>58</v>
      </c>
      <c r="B71" s="22">
        <v>3520117</v>
      </c>
      <c r="C71" s="23" t="s">
        <v>81</v>
      </c>
      <c r="D71" s="55" t="s">
        <v>161</v>
      </c>
      <c r="E71" s="24">
        <v>1500000</v>
      </c>
      <c r="F71" s="37">
        <v>1500000</v>
      </c>
      <c r="G71" s="37">
        <v>1500000</v>
      </c>
      <c r="H71" s="37">
        <v>1500000</v>
      </c>
      <c r="I71" s="37">
        <v>1500000</v>
      </c>
      <c r="J71" s="37">
        <v>1500000</v>
      </c>
      <c r="K71" s="24">
        <v>1500000</v>
      </c>
      <c r="L71" s="37">
        <v>1500000</v>
      </c>
      <c r="M71" s="37">
        <v>1500000</v>
      </c>
      <c r="N71" s="24">
        <v>1500000</v>
      </c>
      <c r="O71" s="24">
        <v>1500000</v>
      </c>
      <c r="P71" s="38">
        <v>1500000</v>
      </c>
      <c r="Q71" s="56">
        <f t="shared" si="0"/>
        <v>18000000</v>
      </c>
      <c r="R71" s="57">
        <v>750000</v>
      </c>
      <c r="S71" s="58">
        <f t="shared" si="1"/>
        <v>750000</v>
      </c>
      <c r="T71" s="59"/>
      <c r="U71" s="60"/>
      <c r="V71" s="61"/>
    </row>
    <row r="72" spans="1:22" s="2" customFormat="1" ht="22.5" x14ac:dyDescent="0.25">
      <c r="A72" s="54">
        <v>59</v>
      </c>
      <c r="B72" s="9">
        <v>1420445</v>
      </c>
      <c r="C72" s="23" t="s">
        <v>82</v>
      </c>
      <c r="D72" s="55" t="s">
        <v>134</v>
      </c>
      <c r="E72" s="24">
        <v>1500000</v>
      </c>
      <c r="F72" s="37">
        <v>1500000</v>
      </c>
      <c r="G72" s="37">
        <v>1500000</v>
      </c>
      <c r="H72" s="37">
        <v>1500000</v>
      </c>
      <c r="I72" s="37">
        <v>1500000</v>
      </c>
      <c r="J72" s="37">
        <v>1500000</v>
      </c>
      <c r="K72" s="24">
        <v>1500000</v>
      </c>
      <c r="L72" s="37">
        <v>1500000</v>
      </c>
      <c r="M72" s="37">
        <v>1500000</v>
      </c>
      <c r="N72" s="24">
        <v>0</v>
      </c>
      <c r="O72" s="24">
        <v>0</v>
      </c>
      <c r="P72" s="38">
        <v>0</v>
      </c>
      <c r="Q72" s="56">
        <f t="shared" si="0"/>
        <v>13500000</v>
      </c>
      <c r="R72" s="57"/>
      <c r="S72" s="58">
        <f t="shared" si="1"/>
        <v>1125000</v>
      </c>
      <c r="T72" s="59"/>
      <c r="U72" s="60"/>
      <c r="V72" s="61"/>
    </row>
    <row r="73" spans="1:22" s="2" customFormat="1" ht="22.5" x14ac:dyDescent="0.25">
      <c r="A73" s="54">
        <v>60</v>
      </c>
      <c r="B73" s="9">
        <v>935946</v>
      </c>
      <c r="C73" s="23" t="s">
        <v>83</v>
      </c>
      <c r="D73" s="55" t="s">
        <v>146</v>
      </c>
      <c r="E73" s="24">
        <v>1500000</v>
      </c>
      <c r="F73" s="37">
        <v>1500000</v>
      </c>
      <c r="G73" s="37">
        <f>1500000+300000</f>
        <v>1800000</v>
      </c>
      <c r="H73" s="37">
        <v>1500000</v>
      </c>
      <c r="I73" s="37">
        <v>1500000</v>
      </c>
      <c r="J73" s="37">
        <v>1500000</v>
      </c>
      <c r="K73" s="24">
        <v>1500000</v>
      </c>
      <c r="L73" s="37">
        <v>1500000</v>
      </c>
      <c r="M73" s="37">
        <v>1500000</v>
      </c>
      <c r="N73" s="24">
        <v>1500000</v>
      </c>
      <c r="O73" s="24">
        <f>1500000+350000</f>
        <v>1850000</v>
      </c>
      <c r="P73" s="38">
        <v>1500000</v>
      </c>
      <c r="Q73" s="56">
        <f t="shared" si="0"/>
        <v>18650000</v>
      </c>
      <c r="R73" s="57"/>
      <c r="S73" s="58">
        <f t="shared" si="1"/>
        <v>1554166.6666666667</v>
      </c>
      <c r="T73" s="59"/>
      <c r="U73" s="60"/>
      <c r="V73" s="61"/>
    </row>
    <row r="74" spans="1:22" s="2" customFormat="1" ht="33.75" x14ac:dyDescent="0.25">
      <c r="A74" s="54">
        <v>61</v>
      </c>
      <c r="B74" s="22">
        <v>1290614</v>
      </c>
      <c r="C74" s="23" t="s">
        <v>84</v>
      </c>
      <c r="D74" s="55" t="s">
        <v>162</v>
      </c>
      <c r="E74" s="24">
        <v>1500000</v>
      </c>
      <c r="F74" s="37">
        <v>1500000</v>
      </c>
      <c r="G74" s="37">
        <v>1500000</v>
      </c>
      <c r="H74" s="37">
        <v>1500000</v>
      </c>
      <c r="I74" s="37">
        <v>1500000</v>
      </c>
      <c r="J74" s="37">
        <v>1500000</v>
      </c>
      <c r="K74" s="24">
        <v>1500000</v>
      </c>
      <c r="L74" s="37">
        <v>1500000</v>
      </c>
      <c r="M74" s="37">
        <v>1500000</v>
      </c>
      <c r="N74" s="24">
        <v>1500000</v>
      </c>
      <c r="O74" s="24">
        <v>1500000</v>
      </c>
      <c r="P74" s="38">
        <v>1500000</v>
      </c>
      <c r="Q74" s="56">
        <f t="shared" si="0"/>
        <v>18000000</v>
      </c>
      <c r="R74" s="57"/>
      <c r="S74" s="58">
        <f t="shared" si="1"/>
        <v>1500000</v>
      </c>
      <c r="T74" s="59"/>
      <c r="U74" s="60"/>
      <c r="V74" s="61"/>
    </row>
    <row r="75" spans="1:22" s="2" customFormat="1" ht="45" x14ac:dyDescent="0.25">
      <c r="A75" s="54">
        <v>62</v>
      </c>
      <c r="B75" s="22">
        <v>498073</v>
      </c>
      <c r="C75" s="23" t="s">
        <v>85</v>
      </c>
      <c r="D75" s="55" t="s">
        <v>163</v>
      </c>
      <c r="E75" s="24">
        <v>0</v>
      </c>
      <c r="F75" s="37">
        <v>1500000</v>
      </c>
      <c r="G75" s="37">
        <v>1500000</v>
      </c>
      <c r="H75" s="37">
        <v>1500000</v>
      </c>
      <c r="I75" s="37">
        <v>1500000</v>
      </c>
      <c r="J75" s="37">
        <v>1500000</v>
      </c>
      <c r="K75" s="24">
        <v>600000</v>
      </c>
      <c r="L75" s="37">
        <v>1500000</v>
      </c>
      <c r="M75" s="37">
        <v>1500000</v>
      </c>
      <c r="N75" s="24">
        <v>1500000</v>
      </c>
      <c r="O75" s="24">
        <v>1500000</v>
      </c>
      <c r="P75" s="38">
        <v>1500000</v>
      </c>
      <c r="Q75" s="56">
        <f t="shared" si="0"/>
        <v>15600000</v>
      </c>
      <c r="R75" s="57"/>
      <c r="S75" s="58">
        <f t="shared" si="1"/>
        <v>1300000</v>
      </c>
      <c r="T75" s="59"/>
      <c r="U75" s="60"/>
      <c r="V75" s="61"/>
    </row>
    <row r="76" spans="1:22" s="2" customFormat="1" ht="33.75" x14ac:dyDescent="0.25">
      <c r="A76" s="54">
        <v>63</v>
      </c>
      <c r="B76" s="22">
        <v>5885410</v>
      </c>
      <c r="C76" s="23" t="s">
        <v>86</v>
      </c>
      <c r="D76" s="55" t="s">
        <v>164</v>
      </c>
      <c r="E76" s="24">
        <v>0</v>
      </c>
      <c r="F76" s="37">
        <v>1650000</v>
      </c>
      <c r="G76" s="37">
        <v>1500000</v>
      </c>
      <c r="H76" s="37">
        <v>1500000</v>
      </c>
      <c r="I76" s="37">
        <v>1500000</v>
      </c>
      <c r="J76" s="37">
        <v>1500000</v>
      </c>
      <c r="K76" s="24">
        <v>1500000</v>
      </c>
      <c r="L76" s="37">
        <v>1500000</v>
      </c>
      <c r="M76" s="37">
        <v>1500000</v>
      </c>
      <c r="N76" s="24">
        <v>1500000</v>
      </c>
      <c r="O76" s="24">
        <v>1500000</v>
      </c>
      <c r="P76" s="38">
        <v>1500000</v>
      </c>
      <c r="Q76" s="56">
        <f t="shared" si="0"/>
        <v>16650000</v>
      </c>
      <c r="R76" s="57"/>
      <c r="S76" s="58">
        <f t="shared" si="1"/>
        <v>1387500</v>
      </c>
      <c r="T76" s="59"/>
      <c r="U76" s="60"/>
      <c r="V76" s="61"/>
    </row>
    <row r="77" spans="1:22" s="2" customFormat="1" ht="33.75" x14ac:dyDescent="0.25">
      <c r="A77" s="54">
        <v>64</v>
      </c>
      <c r="B77" s="22">
        <v>3496048</v>
      </c>
      <c r="C77" s="23" t="s">
        <v>87</v>
      </c>
      <c r="D77" s="55" t="s">
        <v>154</v>
      </c>
      <c r="E77" s="24">
        <v>1800000</v>
      </c>
      <c r="F77" s="37">
        <v>1800000</v>
      </c>
      <c r="G77" s="37">
        <v>1800000</v>
      </c>
      <c r="H77" s="37">
        <v>1800000</v>
      </c>
      <c r="I77" s="37">
        <v>1800000</v>
      </c>
      <c r="J77" s="37">
        <v>1800000</v>
      </c>
      <c r="K77" s="24">
        <v>1800000</v>
      </c>
      <c r="L77" s="37">
        <v>1800000</v>
      </c>
      <c r="M77" s="37">
        <v>1800000</v>
      </c>
      <c r="N77" s="24">
        <v>1800000</v>
      </c>
      <c r="O77" s="24">
        <v>1800000</v>
      </c>
      <c r="P77" s="38">
        <v>1800000</v>
      </c>
      <c r="Q77" s="56">
        <f t="shared" si="0"/>
        <v>21600000</v>
      </c>
      <c r="R77" s="57"/>
      <c r="S77" s="58">
        <f t="shared" si="1"/>
        <v>1800000</v>
      </c>
      <c r="T77" s="59"/>
      <c r="U77" s="60"/>
      <c r="V77" s="61"/>
    </row>
    <row r="78" spans="1:22" s="2" customFormat="1" ht="22.5" x14ac:dyDescent="0.25">
      <c r="A78" s="54">
        <v>65</v>
      </c>
      <c r="B78" s="22">
        <v>4243428</v>
      </c>
      <c r="C78" s="23" t="s">
        <v>88</v>
      </c>
      <c r="D78" s="55" t="s">
        <v>165</v>
      </c>
      <c r="E78" s="24">
        <v>1800000</v>
      </c>
      <c r="F78" s="37">
        <v>1800000</v>
      </c>
      <c r="G78" s="37">
        <v>1800000</v>
      </c>
      <c r="H78" s="37">
        <v>1800000</v>
      </c>
      <c r="I78" s="37">
        <v>1800000</v>
      </c>
      <c r="J78" s="37">
        <v>1800000</v>
      </c>
      <c r="K78" s="24">
        <v>1800000</v>
      </c>
      <c r="L78" s="37">
        <v>1800000</v>
      </c>
      <c r="M78" s="37">
        <v>1800000</v>
      </c>
      <c r="N78" s="24">
        <v>1800000</v>
      </c>
      <c r="O78" s="24">
        <v>1800000</v>
      </c>
      <c r="P78" s="38">
        <v>1800000</v>
      </c>
      <c r="Q78" s="56">
        <f t="shared" si="0"/>
        <v>21600000</v>
      </c>
      <c r="R78" s="57"/>
      <c r="S78" s="58">
        <f t="shared" si="1"/>
        <v>1800000</v>
      </c>
      <c r="T78" s="59"/>
      <c r="U78" s="60"/>
      <c r="V78" s="61"/>
    </row>
    <row r="79" spans="1:22" s="2" customFormat="1" ht="33.75" x14ac:dyDescent="0.25">
      <c r="A79" s="54">
        <v>66</v>
      </c>
      <c r="B79" s="22">
        <v>733019</v>
      </c>
      <c r="C79" s="23" t="s">
        <v>89</v>
      </c>
      <c r="D79" s="55" t="s">
        <v>166</v>
      </c>
      <c r="E79" s="24">
        <v>2000000</v>
      </c>
      <c r="F79" s="37">
        <v>2000000</v>
      </c>
      <c r="G79" s="37">
        <f>2000000+400000</f>
        <v>2400000</v>
      </c>
      <c r="H79" s="37">
        <v>2000000</v>
      </c>
      <c r="I79" s="37">
        <v>2000000</v>
      </c>
      <c r="J79" s="37">
        <v>2000000</v>
      </c>
      <c r="K79" s="24">
        <v>2000000</v>
      </c>
      <c r="L79" s="37">
        <v>2000000</v>
      </c>
      <c r="M79" s="37">
        <v>2000000</v>
      </c>
      <c r="N79" s="24">
        <v>2000000</v>
      </c>
      <c r="O79" s="24">
        <v>2000000</v>
      </c>
      <c r="P79" s="38">
        <v>2000000</v>
      </c>
      <c r="Q79" s="56">
        <f t="shared" ref="Q79:Q89" si="2">SUM(E79:P79)</f>
        <v>24400000</v>
      </c>
      <c r="R79" s="57"/>
      <c r="S79" s="58">
        <f t="shared" ref="S79:S89" si="3">(Q79/12)-R79</f>
        <v>2033333.3333333333</v>
      </c>
      <c r="T79" s="59"/>
      <c r="U79" s="60"/>
      <c r="V79" s="61"/>
    </row>
    <row r="80" spans="1:22" s="2" customFormat="1" ht="33.75" x14ac:dyDescent="0.25">
      <c r="A80" s="54">
        <v>67</v>
      </c>
      <c r="B80" s="22">
        <v>3407967</v>
      </c>
      <c r="C80" s="23" t="s">
        <v>90</v>
      </c>
      <c r="D80" s="55" t="s">
        <v>153</v>
      </c>
      <c r="E80" s="24">
        <v>2000000</v>
      </c>
      <c r="F80" s="37">
        <v>2000000</v>
      </c>
      <c r="G80" s="37">
        <v>2000000</v>
      </c>
      <c r="H80" s="37">
        <v>2000000</v>
      </c>
      <c r="I80" s="37">
        <v>2000000</v>
      </c>
      <c r="J80" s="37">
        <v>2000000</v>
      </c>
      <c r="K80" s="24">
        <v>2000000</v>
      </c>
      <c r="L80" s="37">
        <v>2000000</v>
      </c>
      <c r="M80" s="37">
        <v>2000000</v>
      </c>
      <c r="N80" s="24">
        <v>2000000</v>
      </c>
      <c r="O80" s="24">
        <v>2000000</v>
      </c>
      <c r="P80" s="38">
        <v>2000000</v>
      </c>
      <c r="Q80" s="56">
        <f t="shared" si="2"/>
        <v>24000000</v>
      </c>
      <c r="R80" s="57"/>
      <c r="S80" s="58">
        <f t="shared" si="3"/>
        <v>2000000</v>
      </c>
      <c r="T80" s="59"/>
      <c r="U80" s="60"/>
      <c r="V80" s="61"/>
    </row>
    <row r="81" spans="1:22" s="2" customFormat="1" ht="22.5" x14ac:dyDescent="0.25">
      <c r="A81" s="54">
        <v>68</v>
      </c>
      <c r="B81" s="9">
        <v>2424439</v>
      </c>
      <c r="C81" s="23" t="s">
        <v>91</v>
      </c>
      <c r="D81" s="55" t="s">
        <v>167</v>
      </c>
      <c r="E81" s="24">
        <v>2000000</v>
      </c>
      <c r="F81" s="37">
        <v>2000000</v>
      </c>
      <c r="G81" s="37">
        <v>2000000</v>
      </c>
      <c r="H81" s="37">
        <v>2000000</v>
      </c>
      <c r="I81" s="37">
        <v>2000000</v>
      </c>
      <c r="J81" s="37">
        <v>2000000</v>
      </c>
      <c r="K81" s="24">
        <v>2000000</v>
      </c>
      <c r="L81" s="37">
        <v>2000000</v>
      </c>
      <c r="M81" s="37">
        <v>2000000</v>
      </c>
      <c r="N81" s="24">
        <v>2000000</v>
      </c>
      <c r="O81" s="24">
        <v>2000000</v>
      </c>
      <c r="P81" s="38">
        <v>2000000</v>
      </c>
      <c r="Q81" s="56">
        <f t="shared" si="2"/>
        <v>24000000</v>
      </c>
      <c r="R81" s="57"/>
      <c r="S81" s="58">
        <f t="shared" si="3"/>
        <v>2000000</v>
      </c>
      <c r="T81" s="59"/>
      <c r="U81" s="60"/>
      <c r="V81" s="61"/>
    </row>
    <row r="82" spans="1:22" s="2" customFormat="1" ht="33.75" x14ac:dyDescent="0.25">
      <c r="A82" s="54">
        <v>69</v>
      </c>
      <c r="B82" s="30">
        <v>6172968</v>
      </c>
      <c r="C82" s="31" t="s">
        <v>92</v>
      </c>
      <c r="D82" s="55" t="s">
        <v>168</v>
      </c>
      <c r="E82" s="24">
        <v>900000</v>
      </c>
      <c r="F82" s="37">
        <v>900000</v>
      </c>
      <c r="G82" s="37">
        <v>900000</v>
      </c>
      <c r="H82" s="37">
        <v>900000</v>
      </c>
      <c r="I82" s="37">
        <v>900000</v>
      </c>
      <c r="J82" s="37">
        <v>900000</v>
      </c>
      <c r="K82" s="24">
        <v>900000</v>
      </c>
      <c r="L82" s="37">
        <v>900000</v>
      </c>
      <c r="M82" s="37">
        <v>0</v>
      </c>
      <c r="N82" s="24">
        <v>0</v>
      </c>
      <c r="O82" s="24">
        <v>0</v>
      </c>
      <c r="P82" s="38">
        <v>0</v>
      </c>
      <c r="Q82" s="56">
        <f t="shared" si="2"/>
        <v>7200000</v>
      </c>
      <c r="R82" s="57"/>
      <c r="S82" s="58">
        <f t="shared" si="3"/>
        <v>600000</v>
      </c>
      <c r="T82" s="59"/>
      <c r="U82" s="60"/>
      <c r="V82" s="61"/>
    </row>
    <row r="83" spans="1:22" s="2" customFormat="1" ht="33.75" x14ac:dyDescent="0.25">
      <c r="A83" s="54">
        <v>70</v>
      </c>
      <c r="B83" s="30">
        <v>4206347</v>
      </c>
      <c r="C83" s="31" t="s">
        <v>93</v>
      </c>
      <c r="D83" s="55" t="s">
        <v>169</v>
      </c>
      <c r="E83" s="24">
        <v>900000</v>
      </c>
      <c r="F83" s="37">
        <v>900000</v>
      </c>
      <c r="G83" s="37">
        <v>900000</v>
      </c>
      <c r="H83" s="37">
        <v>900000</v>
      </c>
      <c r="I83" s="37">
        <v>900000</v>
      </c>
      <c r="J83" s="37">
        <v>900000</v>
      </c>
      <c r="K83" s="24">
        <v>360000</v>
      </c>
      <c r="L83" s="37">
        <v>0</v>
      </c>
      <c r="M83" s="37">
        <v>0</v>
      </c>
      <c r="N83" s="24">
        <v>0</v>
      </c>
      <c r="O83" s="24">
        <v>0</v>
      </c>
      <c r="P83" s="38">
        <v>0</v>
      </c>
      <c r="Q83" s="56">
        <f t="shared" si="2"/>
        <v>5760000</v>
      </c>
      <c r="R83" s="57"/>
      <c r="S83" s="58">
        <f t="shared" si="3"/>
        <v>480000</v>
      </c>
      <c r="T83" s="59"/>
      <c r="U83" s="60"/>
      <c r="V83" s="61"/>
    </row>
    <row r="84" spans="1:22" s="2" customFormat="1" ht="33.75" x14ac:dyDescent="0.25">
      <c r="A84" s="54">
        <v>71</v>
      </c>
      <c r="B84" s="32">
        <v>2844625</v>
      </c>
      <c r="C84" s="31" t="s">
        <v>94</v>
      </c>
      <c r="D84" s="55" t="s">
        <v>170</v>
      </c>
      <c r="E84" s="24">
        <v>1200000</v>
      </c>
      <c r="F84" s="37">
        <v>1200000</v>
      </c>
      <c r="G84" s="37">
        <v>1200000</v>
      </c>
      <c r="H84" s="37">
        <v>1200000</v>
      </c>
      <c r="I84" s="37">
        <v>1200000</v>
      </c>
      <c r="J84" s="37">
        <v>1200000</v>
      </c>
      <c r="K84" s="24">
        <v>1200000</v>
      </c>
      <c r="L84" s="37">
        <v>1200000</v>
      </c>
      <c r="M84" s="37">
        <v>0</v>
      </c>
      <c r="N84" s="24">
        <v>0</v>
      </c>
      <c r="O84" s="24">
        <v>0</v>
      </c>
      <c r="P84" s="38">
        <v>0</v>
      </c>
      <c r="Q84" s="56">
        <f t="shared" si="2"/>
        <v>9600000</v>
      </c>
      <c r="R84" s="57"/>
      <c r="S84" s="58">
        <f t="shared" si="3"/>
        <v>800000</v>
      </c>
      <c r="T84" s="59"/>
      <c r="U84" s="60"/>
      <c r="V84" s="61"/>
    </row>
    <row r="85" spans="1:22" s="2" customFormat="1" ht="33.75" x14ac:dyDescent="0.25">
      <c r="A85" s="54">
        <v>72</v>
      </c>
      <c r="B85" s="32">
        <v>848505</v>
      </c>
      <c r="C85" s="31" t="s">
        <v>95</v>
      </c>
      <c r="D85" s="55" t="s">
        <v>171</v>
      </c>
      <c r="E85" s="24">
        <v>1300000</v>
      </c>
      <c r="F85" s="37">
        <v>1300000</v>
      </c>
      <c r="G85" s="37">
        <v>1300000</v>
      </c>
      <c r="H85" s="37">
        <v>1300000</v>
      </c>
      <c r="I85" s="37">
        <v>1300000</v>
      </c>
      <c r="J85" s="37">
        <v>1300000</v>
      </c>
      <c r="K85" s="24">
        <v>476666.66666666669</v>
      </c>
      <c r="L85" s="37">
        <v>0</v>
      </c>
      <c r="M85" s="37">
        <v>0</v>
      </c>
      <c r="N85" s="24">
        <v>0</v>
      </c>
      <c r="O85" s="24">
        <v>0</v>
      </c>
      <c r="P85" s="38">
        <v>0</v>
      </c>
      <c r="Q85" s="56">
        <f t="shared" si="2"/>
        <v>8276666.666666667</v>
      </c>
      <c r="R85" s="57"/>
      <c r="S85" s="58">
        <f t="shared" si="3"/>
        <v>689722.22222222225</v>
      </c>
      <c r="T85" s="59"/>
      <c r="U85" s="60"/>
      <c r="V85" s="61"/>
    </row>
    <row r="86" spans="1:22" s="2" customFormat="1" ht="45" x14ac:dyDescent="0.25">
      <c r="A86" s="54">
        <v>73</v>
      </c>
      <c r="B86" s="32">
        <v>4082069</v>
      </c>
      <c r="C86" s="33" t="s">
        <v>96</v>
      </c>
      <c r="D86" s="55" t="s">
        <v>172</v>
      </c>
      <c r="E86" s="24">
        <v>1300000</v>
      </c>
      <c r="F86" s="37">
        <v>1300000</v>
      </c>
      <c r="G86" s="37">
        <v>1300000</v>
      </c>
      <c r="H86" s="37">
        <v>1300000</v>
      </c>
      <c r="I86" s="37">
        <v>1300000</v>
      </c>
      <c r="J86" s="37">
        <v>1300000</v>
      </c>
      <c r="K86" s="24">
        <v>1300000</v>
      </c>
      <c r="L86" s="37">
        <v>1300000</v>
      </c>
      <c r="M86" s="37">
        <v>0</v>
      </c>
      <c r="N86" s="24">
        <v>0</v>
      </c>
      <c r="O86" s="24">
        <v>0</v>
      </c>
      <c r="P86" s="38">
        <v>0</v>
      </c>
      <c r="Q86" s="56">
        <f t="shared" si="2"/>
        <v>10400000</v>
      </c>
      <c r="R86" s="57"/>
      <c r="S86" s="58">
        <f t="shared" si="3"/>
        <v>866666.66666666663</v>
      </c>
      <c r="T86" s="59"/>
      <c r="U86" s="60"/>
      <c r="V86" s="61"/>
    </row>
    <row r="87" spans="1:22" s="2" customFormat="1" ht="45" x14ac:dyDescent="0.25">
      <c r="A87" s="54">
        <v>74</v>
      </c>
      <c r="B87" s="34">
        <v>5959858</v>
      </c>
      <c r="C87" s="31" t="s">
        <v>97</v>
      </c>
      <c r="D87" s="55" t="s">
        <v>173</v>
      </c>
      <c r="E87" s="37">
        <v>0</v>
      </c>
      <c r="F87" s="37">
        <v>0</v>
      </c>
      <c r="G87" s="64">
        <v>480000</v>
      </c>
      <c r="H87" s="62">
        <v>900000</v>
      </c>
      <c r="I87" s="62">
        <v>900000</v>
      </c>
      <c r="J87" s="62">
        <v>900000</v>
      </c>
      <c r="K87" s="24">
        <v>360000</v>
      </c>
      <c r="L87" s="37">
        <v>0</v>
      </c>
      <c r="M87" s="37">
        <v>900000</v>
      </c>
      <c r="N87" s="24">
        <v>0</v>
      </c>
      <c r="O87" s="24">
        <v>0</v>
      </c>
      <c r="P87" s="67">
        <v>0</v>
      </c>
      <c r="Q87" s="56">
        <f t="shared" si="2"/>
        <v>4440000</v>
      </c>
      <c r="R87" s="63"/>
      <c r="S87" s="58">
        <f t="shared" si="3"/>
        <v>370000</v>
      </c>
      <c r="T87" s="59"/>
      <c r="U87" s="60"/>
      <c r="V87" s="61"/>
    </row>
    <row r="88" spans="1:22" s="2" customFormat="1" x14ac:dyDescent="0.25">
      <c r="A88" s="54">
        <v>75</v>
      </c>
      <c r="B88" s="34">
        <v>3287309</v>
      </c>
      <c r="C88" s="35" t="s">
        <v>98</v>
      </c>
      <c r="D88" s="55" t="s">
        <v>153</v>
      </c>
      <c r="E88" s="37">
        <v>0</v>
      </c>
      <c r="F88" s="37">
        <v>0</v>
      </c>
      <c r="G88" s="62">
        <v>0</v>
      </c>
      <c r="H88" s="62">
        <v>0</v>
      </c>
      <c r="I88" s="62">
        <v>1200000</v>
      </c>
      <c r="J88" s="62">
        <v>1200000</v>
      </c>
      <c r="K88" s="24">
        <v>1170000</v>
      </c>
      <c r="L88" s="24">
        <v>1170000</v>
      </c>
      <c r="M88" s="24">
        <v>1170000</v>
      </c>
      <c r="N88" s="64">
        <v>585000</v>
      </c>
      <c r="O88" s="64">
        <v>0</v>
      </c>
      <c r="P88" s="67">
        <v>0</v>
      </c>
      <c r="Q88" s="56">
        <f t="shared" si="2"/>
        <v>6495000</v>
      </c>
      <c r="R88" s="63"/>
      <c r="S88" s="58">
        <f t="shared" si="3"/>
        <v>541250</v>
      </c>
      <c r="T88" s="59"/>
      <c r="U88" s="60"/>
      <c r="V88" s="61"/>
    </row>
    <row r="89" spans="1:22" s="2" customFormat="1" ht="45" x14ac:dyDescent="0.25">
      <c r="A89" s="54">
        <v>76</v>
      </c>
      <c r="B89" s="36">
        <v>3452864</v>
      </c>
      <c r="C89" s="31" t="s">
        <v>99</v>
      </c>
      <c r="D89" s="55" t="s">
        <v>168</v>
      </c>
      <c r="E89" s="68">
        <v>0</v>
      </c>
      <c r="F89" s="62">
        <v>0</v>
      </c>
      <c r="G89" s="62">
        <v>0</v>
      </c>
      <c r="H89" s="62">
        <v>0</v>
      </c>
      <c r="I89" s="62">
        <v>0</v>
      </c>
      <c r="J89" s="62">
        <v>1200000</v>
      </c>
      <c r="K89" s="64">
        <v>80000</v>
      </c>
      <c r="L89" s="64">
        <v>0</v>
      </c>
      <c r="M89" s="64">
        <v>1200000</v>
      </c>
      <c r="N89" s="64">
        <v>1200000</v>
      </c>
      <c r="O89" s="64">
        <v>1200000</v>
      </c>
      <c r="P89" s="67">
        <v>0</v>
      </c>
      <c r="Q89" s="56">
        <f t="shared" si="2"/>
        <v>4880000</v>
      </c>
      <c r="R89" s="63"/>
      <c r="S89" s="58">
        <f t="shared" si="3"/>
        <v>406666.66666666669</v>
      </c>
      <c r="T89" s="59"/>
      <c r="U89" s="60"/>
      <c r="V89" s="61"/>
    </row>
    <row r="90" spans="1:22" ht="15.75" x14ac:dyDescent="0.3">
      <c r="A90" s="69" t="s">
        <v>174</v>
      </c>
      <c r="B90" s="70"/>
      <c r="C90" s="70"/>
      <c r="D90" s="71" t="s">
        <v>175</v>
      </c>
      <c r="E90" s="72">
        <f>SUM(E14:E89)</f>
        <v>69143333.333333343</v>
      </c>
      <c r="F90" s="72">
        <f t="shared" ref="F90:R90" si="4">SUM(F14:F89)</f>
        <v>77040000</v>
      </c>
      <c r="G90" s="72">
        <f t="shared" si="4"/>
        <v>80340000</v>
      </c>
      <c r="H90" s="72">
        <f t="shared" si="4"/>
        <v>80200000</v>
      </c>
      <c r="I90" s="72">
        <f t="shared" si="4"/>
        <v>83800000</v>
      </c>
      <c r="J90" s="72">
        <f t="shared" si="4"/>
        <v>86200000</v>
      </c>
      <c r="K90" s="72">
        <f t="shared" si="4"/>
        <v>73611666.666666672</v>
      </c>
      <c r="L90" s="72">
        <f t="shared" si="4"/>
        <v>67010000</v>
      </c>
      <c r="M90" s="72">
        <f t="shared" si="4"/>
        <v>72715000</v>
      </c>
      <c r="N90" s="72">
        <f t="shared" si="4"/>
        <v>72350000</v>
      </c>
      <c r="O90" s="72">
        <f t="shared" si="4"/>
        <v>74071666.666666672</v>
      </c>
      <c r="P90" s="72">
        <f t="shared" si="4"/>
        <v>75206667</v>
      </c>
      <c r="Q90" s="72">
        <f t="shared" si="4"/>
        <v>911688333.66666663</v>
      </c>
      <c r="R90" s="72">
        <f t="shared" si="4"/>
        <v>1350000</v>
      </c>
      <c r="S90" s="73">
        <f>SUM(S14:S89)</f>
        <v>74624027.805555567</v>
      </c>
      <c r="T90" s="74"/>
    </row>
    <row r="91" spans="1:22" ht="15.75" x14ac:dyDescent="0.3">
      <c r="A91" s="75"/>
      <c r="B91" s="75"/>
      <c r="C91" s="75"/>
      <c r="D91" s="75"/>
      <c r="E91" s="76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8"/>
      <c r="R91" s="77"/>
      <c r="S91" s="77"/>
      <c r="T91" s="79"/>
    </row>
    <row r="92" spans="1:22" x14ac:dyDescent="0.25">
      <c r="A92" s="80"/>
      <c r="B92" s="80"/>
      <c r="C92" s="80"/>
      <c r="D92" s="80"/>
      <c r="E92" s="81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3"/>
      <c r="R92" s="82"/>
      <c r="S92" s="82"/>
      <c r="T92" s="74"/>
    </row>
    <row r="93" spans="1:22" x14ac:dyDescent="0.25">
      <c r="B93" s="151"/>
      <c r="C93" s="151"/>
      <c r="D93" s="84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</row>
    <row r="94" spans="1:22" x14ac:dyDescent="0.25">
      <c r="B94" s="85" t="s">
        <v>176</v>
      </c>
      <c r="C94" s="86"/>
      <c r="D94" s="87"/>
      <c r="F94" s="88"/>
      <c r="G94" s="88"/>
      <c r="H94" s="88"/>
      <c r="I94" s="88"/>
      <c r="L94" s="88"/>
      <c r="M94" s="88"/>
      <c r="N94" s="88"/>
      <c r="O94" s="88"/>
      <c r="P94" s="88"/>
      <c r="R94" s="89"/>
      <c r="S94" s="88" t="s">
        <v>177</v>
      </c>
      <c r="T94" s="88"/>
    </row>
    <row r="95" spans="1:22" x14ac:dyDescent="0.25">
      <c r="A95" s="90"/>
      <c r="B95"/>
      <c r="D95" s="87"/>
    </row>
    <row r="96" spans="1:22" x14ac:dyDescent="0.25">
      <c r="A96" s="90"/>
      <c r="B96"/>
    </row>
    <row r="97" spans="1:22" x14ac:dyDescent="0.25"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90"/>
      <c r="S97" s="90"/>
    </row>
    <row r="99" spans="1:22" x14ac:dyDescent="0.25">
      <c r="B99" s="92"/>
      <c r="C99" s="93" t="s">
        <v>178</v>
      </c>
      <c r="D99" s="93"/>
      <c r="F99" s="93"/>
      <c r="G99" s="93"/>
      <c r="J99" s="93" t="s">
        <v>179</v>
      </c>
      <c r="K99" s="93"/>
      <c r="L99" s="93"/>
      <c r="M99" s="7"/>
      <c r="N99" s="7"/>
      <c r="O99" s="7"/>
      <c r="P99" s="7"/>
      <c r="R99" s="7" t="s">
        <v>180</v>
      </c>
      <c r="S99" s="7"/>
    </row>
    <row r="100" spans="1:22" s="41" customFormat="1" x14ac:dyDescent="0.25">
      <c r="B100" s="90"/>
      <c r="C100" s="153" t="s">
        <v>181</v>
      </c>
      <c r="D100" s="153"/>
      <c r="G100" s="94"/>
      <c r="J100" s="153" t="s">
        <v>182</v>
      </c>
      <c r="K100" s="153"/>
      <c r="L100" s="153"/>
      <c r="M100" s="17"/>
      <c r="N100" s="17"/>
      <c r="O100" s="17"/>
      <c r="P100" s="17"/>
      <c r="Q100" s="40"/>
      <c r="R100" s="17" t="s">
        <v>183</v>
      </c>
      <c r="S100" s="17"/>
      <c r="U100" s="95"/>
      <c r="V100" s="95"/>
    </row>
    <row r="101" spans="1:22" x14ac:dyDescent="0.25">
      <c r="C101" s="96"/>
      <c r="D101" s="1"/>
      <c r="E101" s="96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8"/>
      <c r="R101" s="99"/>
      <c r="S101" s="97"/>
    </row>
    <row r="103" spans="1:22" x14ac:dyDescent="0.25">
      <c r="B103" s="39" t="s">
        <v>184</v>
      </c>
    </row>
    <row r="104" spans="1:22" s="109" customFormat="1" ht="45" x14ac:dyDescent="0.25">
      <c r="A104" s="100">
        <v>37</v>
      </c>
      <c r="B104" s="101">
        <v>3505663</v>
      </c>
      <c r="C104" s="102" t="s">
        <v>185</v>
      </c>
      <c r="D104" s="55" t="s">
        <v>131</v>
      </c>
      <c r="E104" s="103">
        <v>1100000</v>
      </c>
      <c r="F104" s="103">
        <v>1100000</v>
      </c>
      <c r="G104" s="103">
        <v>1100000</v>
      </c>
      <c r="H104" s="103">
        <v>1100000</v>
      </c>
      <c r="I104" s="103">
        <v>1100000</v>
      </c>
      <c r="J104" s="103">
        <v>1100000</v>
      </c>
      <c r="K104" s="103">
        <v>440000</v>
      </c>
      <c r="L104" s="103">
        <v>1100000</v>
      </c>
      <c r="M104" s="103">
        <v>1100000</v>
      </c>
      <c r="N104" s="103">
        <v>1100000</v>
      </c>
      <c r="O104" s="103">
        <v>1100000</v>
      </c>
      <c r="P104" s="103">
        <v>1100000</v>
      </c>
      <c r="Q104" s="56">
        <f>SUM(E104:P104)</f>
        <v>12540000</v>
      </c>
      <c r="R104" s="104"/>
      <c r="S104" s="105">
        <f>(Q104/12)-R104</f>
        <v>1045000</v>
      </c>
      <c r="T104" s="106"/>
      <c r="U104" s="107"/>
      <c r="V104" s="108"/>
    </row>
    <row r="105" spans="1:22" s="109" customFormat="1" ht="45" x14ac:dyDescent="0.25">
      <c r="A105" s="110">
        <v>74</v>
      </c>
      <c r="B105" s="111">
        <v>3560391</v>
      </c>
      <c r="C105" s="112" t="s">
        <v>186</v>
      </c>
      <c r="D105" s="113" t="s">
        <v>187</v>
      </c>
      <c r="E105" s="114">
        <v>1600000</v>
      </c>
      <c r="F105" s="114">
        <v>2000000</v>
      </c>
      <c r="G105" s="114">
        <v>2000000</v>
      </c>
      <c r="H105" s="114">
        <v>2000000</v>
      </c>
      <c r="I105" s="114">
        <v>2000000</v>
      </c>
      <c r="J105" s="114">
        <v>2000000</v>
      </c>
      <c r="K105" s="114">
        <v>1500000</v>
      </c>
      <c r="L105" s="114">
        <v>1500000</v>
      </c>
      <c r="M105" s="114">
        <v>1500000</v>
      </c>
      <c r="N105" s="114">
        <v>1500000</v>
      </c>
      <c r="O105" s="114">
        <v>1500000</v>
      </c>
      <c r="P105" s="115">
        <v>1500000</v>
      </c>
      <c r="Q105" s="116">
        <f>SUM(E105:P105)</f>
        <v>20600000</v>
      </c>
      <c r="R105" s="117">
        <v>1716667</v>
      </c>
      <c r="S105" s="118">
        <f>(Q105/12)-R105</f>
        <v>-0.33333333325572312</v>
      </c>
      <c r="T105" s="119"/>
      <c r="U105" s="107"/>
      <c r="V105" s="108"/>
    </row>
    <row r="106" spans="1:22" ht="15" customHeight="1" x14ac:dyDescent="0.25">
      <c r="A106" s="120"/>
      <c r="B106" s="154" t="s">
        <v>188</v>
      </c>
      <c r="C106" s="155"/>
      <c r="D106" s="155"/>
      <c r="E106" s="155"/>
      <c r="F106" s="156"/>
      <c r="G106" s="121"/>
      <c r="H106" s="121"/>
      <c r="I106" s="121"/>
      <c r="J106" s="121"/>
      <c r="K106" s="121"/>
      <c r="L106" s="121"/>
      <c r="M106" s="121"/>
      <c r="N106" s="121"/>
      <c r="O106" s="121"/>
      <c r="P106" s="122"/>
      <c r="Q106" s="123"/>
      <c r="R106" s="124"/>
      <c r="S106" s="121"/>
      <c r="T106" s="125"/>
      <c r="U106" s="126"/>
    </row>
    <row r="107" spans="1:22" ht="23.25" x14ac:dyDescent="0.25">
      <c r="A107" s="127">
        <v>39</v>
      </c>
      <c r="B107" s="128">
        <v>3781820</v>
      </c>
      <c r="C107" s="129" t="s">
        <v>189</v>
      </c>
      <c r="D107" s="130" t="s">
        <v>190</v>
      </c>
      <c r="E107" s="131">
        <v>900000</v>
      </c>
      <c r="F107" s="131">
        <v>1200000</v>
      </c>
      <c r="G107" s="131">
        <v>1200000</v>
      </c>
      <c r="H107" s="131">
        <v>1200000</v>
      </c>
      <c r="I107" s="131">
        <v>0</v>
      </c>
      <c r="J107" s="131">
        <v>0</v>
      </c>
      <c r="K107" s="131">
        <v>0</v>
      </c>
      <c r="L107" s="131">
        <v>0</v>
      </c>
      <c r="M107" s="131">
        <v>0</v>
      </c>
      <c r="N107" s="131">
        <v>0</v>
      </c>
      <c r="O107" s="131">
        <v>0</v>
      </c>
      <c r="P107" s="132">
        <v>0</v>
      </c>
      <c r="Q107" s="133">
        <f t="shared" ref="Q107:Q114" si="5">SUM(E107:P107)</f>
        <v>4500000</v>
      </c>
      <c r="R107" s="134"/>
      <c r="S107" s="131">
        <f t="shared" ref="S107:S114" si="6">(Q107/12)-R107</f>
        <v>375000</v>
      </c>
      <c r="T107" s="135"/>
      <c r="U107" s="136"/>
    </row>
    <row r="108" spans="1:22" s="2" customFormat="1" ht="33.75" x14ac:dyDescent="0.25">
      <c r="A108" s="54">
        <v>69</v>
      </c>
      <c r="B108" s="30">
        <v>6184717</v>
      </c>
      <c r="C108" s="31" t="s">
        <v>191</v>
      </c>
      <c r="D108" s="55" t="s">
        <v>137</v>
      </c>
      <c r="E108" s="24">
        <v>500000</v>
      </c>
      <c r="F108" s="37">
        <v>500000</v>
      </c>
      <c r="G108" s="37">
        <v>500000</v>
      </c>
      <c r="H108" s="37">
        <v>500000</v>
      </c>
      <c r="I108" s="37">
        <v>500000</v>
      </c>
      <c r="J108" s="37">
        <v>500000</v>
      </c>
      <c r="K108" s="24">
        <v>200000</v>
      </c>
      <c r="L108" s="37">
        <v>0</v>
      </c>
      <c r="M108" s="37">
        <v>0</v>
      </c>
      <c r="N108" s="24">
        <v>0</v>
      </c>
      <c r="O108" s="24">
        <v>0</v>
      </c>
      <c r="P108" s="38">
        <v>0</v>
      </c>
      <c r="Q108" s="56">
        <f t="shared" si="5"/>
        <v>3200000</v>
      </c>
      <c r="R108" s="57"/>
      <c r="S108" s="58">
        <f t="shared" si="6"/>
        <v>266666.66666666669</v>
      </c>
      <c r="T108" s="59"/>
      <c r="U108" s="60"/>
      <c r="V108" s="61"/>
    </row>
    <row r="109" spans="1:22" s="2" customFormat="1" ht="22.5" x14ac:dyDescent="0.25">
      <c r="A109" s="54">
        <v>71</v>
      </c>
      <c r="B109" s="32">
        <v>4802337</v>
      </c>
      <c r="C109" s="31" t="s">
        <v>192</v>
      </c>
      <c r="D109" s="55" t="s">
        <v>193</v>
      </c>
      <c r="E109" s="24">
        <v>900000</v>
      </c>
      <c r="F109" s="37">
        <v>900000</v>
      </c>
      <c r="G109" s="37">
        <v>900000</v>
      </c>
      <c r="H109" s="37">
        <v>900000</v>
      </c>
      <c r="I109" s="37">
        <v>900000</v>
      </c>
      <c r="J109" s="37">
        <v>900000</v>
      </c>
      <c r="K109" s="24">
        <v>360000</v>
      </c>
      <c r="L109" s="37">
        <v>0</v>
      </c>
      <c r="M109" s="37">
        <v>0</v>
      </c>
      <c r="N109" s="24">
        <v>0</v>
      </c>
      <c r="O109" s="24">
        <v>0</v>
      </c>
      <c r="P109" s="38">
        <v>0</v>
      </c>
      <c r="Q109" s="56">
        <f t="shared" si="5"/>
        <v>5760000</v>
      </c>
      <c r="R109" s="57"/>
      <c r="S109" s="58">
        <f t="shared" si="6"/>
        <v>480000</v>
      </c>
      <c r="T109" s="59"/>
      <c r="U109" s="60"/>
      <c r="V109" s="61"/>
    </row>
    <row r="110" spans="1:22" s="2" customFormat="1" ht="33.75" x14ac:dyDescent="0.25">
      <c r="A110" s="54">
        <v>73</v>
      </c>
      <c r="B110" s="32">
        <v>4024916</v>
      </c>
      <c r="C110" s="31" t="s">
        <v>194</v>
      </c>
      <c r="D110" s="55" t="s">
        <v>195</v>
      </c>
      <c r="E110" s="24">
        <v>1200000</v>
      </c>
      <c r="F110" s="37">
        <v>1200000</v>
      </c>
      <c r="G110" s="37">
        <v>1200000</v>
      </c>
      <c r="H110" s="24">
        <v>1500000</v>
      </c>
      <c r="I110" s="37">
        <v>0</v>
      </c>
      <c r="J110" s="37">
        <v>0</v>
      </c>
      <c r="K110" s="24">
        <v>0</v>
      </c>
      <c r="L110" s="37">
        <v>0</v>
      </c>
      <c r="M110" s="37">
        <v>0</v>
      </c>
      <c r="N110" s="24">
        <v>0</v>
      </c>
      <c r="O110" s="24">
        <v>0</v>
      </c>
      <c r="P110" s="38">
        <v>0</v>
      </c>
      <c r="Q110" s="56">
        <f t="shared" si="5"/>
        <v>5100000</v>
      </c>
      <c r="R110" s="57"/>
      <c r="S110" s="58">
        <f t="shared" si="6"/>
        <v>425000</v>
      </c>
      <c r="T110" s="59"/>
      <c r="U110" s="60"/>
      <c r="V110" s="61"/>
    </row>
    <row r="111" spans="1:22" s="2" customFormat="1" ht="33.75" x14ac:dyDescent="0.25">
      <c r="A111" s="54">
        <v>74</v>
      </c>
      <c r="B111" s="30">
        <v>3018267</v>
      </c>
      <c r="C111" s="31" t="s">
        <v>101</v>
      </c>
      <c r="D111" s="55" t="s">
        <v>132</v>
      </c>
      <c r="E111" s="24">
        <v>1200000</v>
      </c>
      <c r="F111" s="37">
        <v>1200000</v>
      </c>
      <c r="G111" s="37">
        <v>1200000</v>
      </c>
      <c r="H111" s="37">
        <v>1200000</v>
      </c>
      <c r="I111" s="37">
        <v>1200000</v>
      </c>
      <c r="J111" s="37">
        <v>1200000</v>
      </c>
      <c r="K111" s="24">
        <v>480000</v>
      </c>
      <c r="L111" s="37">
        <v>0</v>
      </c>
      <c r="M111" s="37">
        <v>0</v>
      </c>
      <c r="N111" s="24">
        <v>0</v>
      </c>
      <c r="O111" s="24">
        <v>0</v>
      </c>
      <c r="P111" s="38">
        <v>0</v>
      </c>
      <c r="Q111" s="56">
        <f t="shared" si="5"/>
        <v>7680000</v>
      </c>
      <c r="R111" s="57"/>
      <c r="S111" s="58">
        <f t="shared" si="6"/>
        <v>640000</v>
      </c>
      <c r="T111" s="59"/>
      <c r="U111" s="60"/>
      <c r="V111" s="61"/>
    </row>
    <row r="112" spans="1:22" s="2" customFormat="1" ht="45" x14ac:dyDescent="0.25">
      <c r="A112" s="54">
        <v>78</v>
      </c>
      <c r="B112" s="137">
        <v>4505930</v>
      </c>
      <c r="C112" s="138" t="s">
        <v>196</v>
      </c>
      <c r="D112" s="55" t="s">
        <v>197</v>
      </c>
      <c r="E112" s="24">
        <v>270000</v>
      </c>
      <c r="F112" s="37">
        <v>900000</v>
      </c>
      <c r="G112" s="37">
        <v>900000</v>
      </c>
      <c r="H112" s="37">
        <v>900000</v>
      </c>
      <c r="I112" s="37">
        <v>900000</v>
      </c>
      <c r="J112" s="37">
        <v>900000</v>
      </c>
      <c r="K112" s="24">
        <v>900000</v>
      </c>
      <c r="L112" s="37">
        <v>900000</v>
      </c>
      <c r="M112" s="37">
        <v>0</v>
      </c>
      <c r="N112" s="24">
        <v>0</v>
      </c>
      <c r="O112" s="24">
        <v>0</v>
      </c>
      <c r="P112" s="38">
        <v>0</v>
      </c>
      <c r="Q112" s="56">
        <f t="shared" si="5"/>
        <v>6570000</v>
      </c>
      <c r="R112" s="57"/>
      <c r="S112" s="58">
        <f t="shared" si="6"/>
        <v>547500</v>
      </c>
      <c r="T112" s="59"/>
      <c r="U112" s="60"/>
      <c r="V112" s="61"/>
    </row>
    <row r="113" spans="1:22" s="2" customFormat="1" ht="33.75" x14ac:dyDescent="0.25">
      <c r="A113" s="54">
        <v>79</v>
      </c>
      <c r="B113" s="139">
        <v>3463903</v>
      </c>
      <c r="C113" s="138" t="s">
        <v>100</v>
      </c>
      <c r="D113" s="55" t="s">
        <v>153</v>
      </c>
      <c r="E113" s="24">
        <v>0</v>
      </c>
      <c r="F113" s="37">
        <v>0</v>
      </c>
      <c r="G113" s="37">
        <v>0</v>
      </c>
      <c r="H113" s="37">
        <v>1000000</v>
      </c>
      <c r="I113" s="37">
        <v>1200000</v>
      </c>
      <c r="J113" s="37">
        <v>1200000</v>
      </c>
      <c r="K113" s="24">
        <v>480000</v>
      </c>
      <c r="L113" s="37">
        <v>0</v>
      </c>
      <c r="M113" s="37">
        <v>0</v>
      </c>
      <c r="N113" s="24">
        <v>0</v>
      </c>
      <c r="O113" s="24">
        <v>0</v>
      </c>
      <c r="P113" s="38">
        <v>0</v>
      </c>
      <c r="Q113" s="56">
        <f t="shared" si="5"/>
        <v>3880000</v>
      </c>
      <c r="R113" s="57"/>
      <c r="S113" s="58">
        <f t="shared" si="6"/>
        <v>323333.33333333331</v>
      </c>
      <c r="T113" s="59"/>
      <c r="U113" s="60"/>
      <c r="V113" s="61"/>
    </row>
    <row r="114" spans="1:22" s="2" customFormat="1" ht="45" x14ac:dyDescent="0.25">
      <c r="A114" s="54">
        <v>80</v>
      </c>
      <c r="B114" s="34">
        <v>3218303</v>
      </c>
      <c r="C114" s="31" t="s">
        <v>198</v>
      </c>
      <c r="D114" s="55" t="s">
        <v>139</v>
      </c>
      <c r="E114" s="24">
        <v>0</v>
      </c>
      <c r="F114" s="37">
        <v>0</v>
      </c>
      <c r="G114" s="37">
        <v>0</v>
      </c>
      <c r="H114" s="37">
        <v>1080000</v>
      </c>
      <c r="I114" s="37">
        <v>1200000</v>
      </c>
      <c r="J114" s="37">
        <v>1200000</v>
      </c>
      <c r="K114" s="24">
        <v>480000</v>
      </c>
      <c r="L114" s="37">
        <v>0</v>
      </c>
      <c r="M114" s="37">
        <v>0</v>
      </c>
      <c r="N114" s="24">
        <v>0</v>
      </c>
      <c r="O114" s="24">
        <v>0</v>
      </c>
      <c r="P114" s="38">
        <v>0</v>
      </c>
      <c r="Q114" s="56">
        <f t="shared" si="5"/>
        <v>3960000</v>
      </c>
      <c r="R114" s="57"/>
      <c r="S114" s="58">
        <f t="shared" si="6"/>
        <v>330000</v>
      </c>
      <c r="T114" s="59"/>
      <c r="U114" s="60"/>
      <c r="V114" s="61"/>
    </row>
  </sheetData>
  <conditionalFormatting sqref="B63:C63 B78:C79 B89 C105 B105:B106">
    <cfRule type="containsText" dxfId="3" priority="1" operator="containsText" text="NO COBRO">
      <formula>NOT(ISERROR(SEARCH("NO COBRO",B63)))</formula>
    </cfRule>
    <cfRule type="containsText" dxfId="2" priority="2" operator="containsText" text="COBRO">
      <formula>NOT(ISERROR(SEARCH("COBRO",B63)))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Y78"/>
  <sheetViews>
    <sheetView topLeftCell="A64" workbookViewId="0">
      <selection activeCell="O13" sqref="O13"/>
    </sheetView>
  </sheetViews>
  <sheetFormatPr baseColWidth="10" defaultRowHeight="15.75" x14ac:dyDescent="0.25"/>
  <cols>
    <col min="1" max="1" width="5" customWidth="1"/>
    <col min="5" max="5" width="11.42578125" style="41"/>
    <col min="18" max="18" width="11.42578125" style="160"/>
    <col min="19" max="19" width="11.42578125" style="161"/>
  </cols>
  <sheetData>
    <row r="5" spans="1:20" ht="18.75" x14ac:dyDescent="0.25">
      <c r="B5" s="41" t="s">
        <v>200</v>
      </c>
      <c r="C5" s="140" t="s">
        <v>201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</row>
    <row r="6" spans="1:20" ht="18.75" x14ac:dyDescent="0.2">
      <c r="E6"/>
      <c r="Q6" s="140"/>
      <c r="R6" s="162"/>
      <c r="S6" s="163"/>
    </row>
    <row r="7" spans="1:20" ht="18.75" x14ac:dyDescent="0.2">
      <c r="C7" s="164" t="s">
        <v>104</v>
      </c>
      <c r="D7" s="165" t="s">
        <v>105</v>
      </c>
      <c r="E7"/>
      <c r="G7" s="166"/>
      <c r="H7" s="166"/>
      <c r="I7" s="166"/>
      <c r="J7" s="166"/>
      <c r="K7" s="166"/>
      <c r="L7" s="166"/>
      <c r="M7" s="166"/>
      <c r="N7" s="166"/>
      <c r="O7" s="166"/>
      <c r="P7" s="167">
        <v>45000</v>
      </c>
      <c r="Q7" s="140"/>
      <c r="R7" s="162"/>
      <c r="S7" s="163"/>
    </row>
    <row r="8" spans="1:20" ht="18.75" x14ac:dyDescent="0.2">
      <c r="C8" s="164" t="s">
        <v>106</v>
      </c>
      <c r="D8" s="165" t="s">
        <v>107</v>
      </c>
      <c r="E8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40"/>
      <c r="R8" s="162"/>
      <c r="S8" s="163"/>
    </row>
    <row r="9" spans="1:20" x14ac:dyDescent="0.25">
      <c r="C9" s="164" t="s">
        <v>108</v>
      </c>
      <c r="D9" s="165" t="s">
        <v>109</v>
      </c>
      <c r="E9"/>
      <c r="G9" s="166"/>
      <c r="H9" s="166"/>
      <c r="I9" s="166"/>
      <c r="J9" s="166"/>
      <c r="K9" s="166"/>
      <c r="L9" s="166"/>
      <c r="M9" s="166"/>
      <c r="N9" s="166"/>
      <c r="O9" s="166"/>
      <c r="P9" s="166"/>
    </row>
    <row r="10" spans="1:20" x14ac:dyDescent="0.25">
      <c r="D10" s="168"/>
      <c r="E10"/>
      <c r="F10" s="169"/>
      <c r="G10" s="166"/>
      <c r="H10" s="166"/>
      <c r="I10" s="166"/>
      <c r="J10" s="166"/>
      <c r="K10" s="166"/>
      <c r="L10" s="166"/>
      <c r="M10" s="166"/>
      <c r="N10" s="166"/>
      <c r="O10" s="166"/>
      <c r="P10" s="166"/>
    </row>
    <row r="12" spans="1:20" ht="47.25" x14ac:dyDescent="0.2">
      <c r="A12" s="170" t="s">
        <v>110</v>
      </c>
      <c r="B12" s="170" t="s">
        <v>202</v>
      </c>
      <c r="C12" s="170" t="s">
        <v>203</v>
      </c>
      <c r="D12" s="170" t="s">
        <v>204</v>
      </c>
      <c r="E12" s="170" t="s">
        <v>205</v>
      </c>
      <c r="F12" s="170" t="s">
        <v>206</v>
      </c>
      <c r="G12" s="170" t="s">
        <v>207</v>
      </c>
      <c r="H12" s="170" t="s">
        <v>208</v>
      </c>
      <c r="I12" s="170" t="s">
        <v>209</v>
      </c>
      <c r="J12" s="170" t="s">
        <v>210</v>
      </c>
      <c r="K12" s="170" t="s">
        <v>211</v>
      </c>
      <c r="L12" s="170" t="s">
        <v>212</v>
      </c>
      <c r="M12" s="170" t="s">
        <v>213</v>
      </c>
      <c r="N12" s="170" t="s">
        <v>214</v>
      </c>
      <c r="O12" s="170" t="s">
        <v>215</v>
      </c>
      <c r="P12" s="170" t="s">
        <v>216</v>
      </c>
      <c r="Q12" s="170" t="s">
        <v>115</v>
      </c>
      <c r="R12" s="171" t="s">
        <v>116</v>
      </c>
      <c r="S12" s="172" t="s">
        <v>117</v>
      </c>
      <c r="T12" s="170" t="s">
        <v>118</v>
      </c>
    </row>
    <row r="13" spans="1:20" ht="33.75" x14ac:dyDescent="0.25">
      <c r="A13" s="173">
        <v>1</v>
      </c>
      <c r="B13" s="26">
        <v>757953</v>
      </c>
      <c r="C13" s="174" t="s">
        <v>217</v>
      </c>
      <c r="D13" s="175" t="s">
        <v>218</v>
      </c>
      <c r="E13" s="176">
        <v>1125000</v>
      </c>
      <c r="F13" s="176">
        <v>1260000</v>
      </c>
      <c r="G13" s="176">
        <v>1260000</v>
      </c>
      <c r="H13" s="176">
        <v>1350000</v>
      </c>
      <c r="I13" s="176">
        <v>1305000</v>
      </c>
      <c r="J13" s="176">
        <v>1350000</v>
      </c>
      <c r="K13" s="176">
        <v>450000</v>
      </c>
      <c r="L13" s="176">
        <v>0</v>
      </c>
      <c r="M13" s="176">
        <v>0</v>
      </c>
      <c r="N13" s="176">
        <v>0</v>
      </c>
      <c r="O13" s="176">
        <v>0</v>
      </c>
      <c r="P13" s="176">
        <v>0</v>
      </c>
      <c r="Q13" s="177">
        <f>SUM(E13:P13)</f>
        <v>8100000</v>
      </c>
      <c r="R13" s="178"/>
      <c r="S13" s="179">
        <f>(Q13/12)-R13</f>
        <v>675000</v>
      </c>
      <c r="T13" s="173"/>
    </row>
    <row r="14" spans="1:20" ht="33.75" x14ac:dyDescent="0.25">
      <c r="A14" s="173">
        <v>2</v>
      </c>
      <c r="B14" s="180">
        <v>5160006</v>
      </c>
      <c r="C14" s="27" t="s">
        <v>219</v>
      </c>
      <c r="D14" s="175" t="s">
        <v>220</v>
      </c>
      <c r="E14" s="176">
        <v>585000</v>
      </c>
      <c r="F14" s="176">
        <v>1215000</v>
      </c>
      <c r="G14" s="176">
        <v>1125000</v>
      </c>
      <c r="H14" s="176">
        <v>1170000</v>
      </c>
      <c r="I14" s="176">
        <v>1215000</v>
      </c>
      <c r="J14" s="176">
        <v>1170000</v>
      </c>
      <c r="K14" s="176">
        <v>1170000</v>
      </c>
      <c r="L14" s="176">
        <v>1170000</v>
      </c>
      <c r="M14" s="176">
        <v>1215000</v>
      </c>
      <c r="N14" s="176">
        <v>1260000</v>
      </c>
      <c r="O14" s="176">
        <v>1305000</v>
      </c>
      <c r="P14" s="176">
        <f t="shared" ref="P14:P68" si="0">+$P$7*26</f>
        <v>1170000</v>
      </c>
      <c r="Q14" s="177">
        <f t="shared" ref="Q14:Q68" si="1">SUM(E14:P14)</f>
        <v>13770000</v>
      </c>
      <c r="R14" s="178"/>
      <c r="S14" s="179">
        <f t="shared" ref="S14:S68" si="2">(Q14/12)-R14</f>
        <v>1147500</v>
      </c>
      <c r="T14" s="181"/>
    </row>
    <row r="15" spans="1:20" ht="22.5" x14ac:dyDescent="0.25">
      <c r="A15" s="173">
        <v>3</v>
      </c>
      <c r="B15" s="26">
        <v>1541667</v>
      </c>
      <c r="C15" s="27" t="s">
        <v>221</v>
      </c>
      <c r="D15" s="175" t="s">
        <v>220</v>
      </c>
      <c r="E15" s="176">
        <v>1260000</v>
      </c>
      <c r="F15" s="176">
        <v>1395000</v>
      </c>
      <c r="G15" s="176">
        <v>1350000</v>
      </c>
      <c r="H15" s="176">
        <v>1260000</v>
      </c>
      <c r="I15" s="176">
        <v>1350000</v>
      </c>
      <c r="J15" s="176">
        <v>1305000</v>
      </c>
      <c r="K15" s="176">
        <v>1395000</v>
      </c>
      <c r="L15" s="176">
        <v>1395000</v>
      </c>
      <c r="M15" s="176">
        <v>1350000</v>
      </c>
      <c r="N15" s="176">
        <v>1395000</v>
      </c>
      <c r="O15" s="176">
        <v>1305000</v>
      </c>
      <c r="P15" s="176">
        <f t="shared" si="0"/>
        <v>1170000</v>
      </c>
      <c r="Q15" s="177">
        <f t="shared" si="1"/>
        <v>15930000</v>
      </c>
      <c r="R15" s="178"/>
      <c r="S15" s="179">
        <f t="shared" si="2"/>
        <v>1327500</v>
      </c>
      <c r="T15" s="173"/>
    </row>
    <row r="16" spans="1:20" ht="22.5" x14ac:dyDescent="0.25">
      <c r="A16" s="173">
        <v>4</v>
      </c>
      <c r="B16" s="26">
        <v>608751</v>
      </c>
      <c r="C16" s="27" t="s">
        <v>222</v>
      </c>
      <c r="D16" s="175" t="s">
        <v>156</v>
      </c>
      <c r="E16" s="176">
        <v>1395000</v>
      </c>
      <c r="F16" s="176">
        <v>1530000</v>
      </c>
      <c r="G16" s="176">
        <v>1755000</v>
      </c>
      <c r="H16" s="176">
        <v>1530000</v>
      </c>
      <c r="I16" s="176">
        <v>1665000</v>
      </c>
      <c r="J16" s="176">
        <v>1530000</v>
      </c>
      <c r="K16" s="176">
        <v>1620000</v>
      </c>
      <c r="L16" s="176">
        <v>1620000</v>
      </c>
      <c r="M16" s="176">
        <v>1530000</v>
      </c>
      <c r="N16" s="176">
        <v>1710000</v>
      </c>
      <c r="O16" s="176">
        <v>1530000</v>
      </c>
      <c r="P16" s="176">
        <f t="shared" si="0"/>
        <v>1170000</v>
      </c>
      <c r="Q16" s="177">
        <f t="shared" si="1"/>
        <v>18585000</v>
      </c>
      <c r="R16" s="178">
        <v>783750</v>
      </c>
      <c r="S16" s="179">
        <f t="shared" si="2"/>
        <v>765000</v>
      </c>
      <c r="T16" s="173"/>
    </row>
    <row r="17" spans="1:20" ht="33.75" x14ac:dyDescent="0.25">
      <c r="A17" s="173">
        <v>5</v>
      </c>
      <c r="B17" s="26">
        <v>897267</v>
      </c>
      <c r="C17" s="27" t="s">
        <v>223</v>
      </c>
      <c r="D17" s="175" t="s">
        <v>224</v>
      </c>
      <c r="E17" s="176">
        <v>1250000</v>
      </c>
      <c r="F17" s="176">
        <v>1250000</v>
      </c>
      <c r="G17" s="176">
        <v>1250000</v>
      </c>
      <c r="H17" s="176">
        <v>1300000</v>
      </c>
      <c r="I17" s="176">
        <v>1300000</v>
      </c>
      <c r="J17" s="176">
        <v>1300000</v>
      </c>
      <c r="K17" s="176">
        <v>1300000</v>
      </c>
      <c r="L17" s="176">
        <v>1350000</v>
      </c>
      <c r="M17" s="176">
        <v>1300000</v>
      </c>
      <c r="N17" s="176">
        <v>1350000</v>
      </c>
      <c r="O17" s="176">
        <v>1300000</v>
      </c>
      <c r="P17" s="176">
        <f>50000*26</f>
        <v>1300000</v>
      </c>
      <c r="Q17" s="177">
        <f t="shared" si="1"/>
        <v>15550000</v>
      </c>
      <c r="R17" s="178"/>
      <c r="S17" s="179">
        <f t="shared" si="2"/>
        <v>1295833.3333333333</v>
      </c>
      <c r="T17" s="181"/>
    </row>
    <row r="18" spans="1:20" ht="33.75" x14ac:dyDescent="0.25">
      <c r="A18" s="173">
        <v>6</v>
      </c>
      <c r="B18" s="182">
        <v>1310757</v>
      </c>
      <c r="C18" s="27" t="s">
        <v>225</v>
      </c>
      <c r="D18" s="175" t="s">
        <v>226</v>
      </c>
      <c r="E18" s="176">
        <v>1395000</v>
      </c>
      <c r="F18" s="176">
        <v>1125000</v>
      </c>
      <c r="G18" s="176">
        <v>1260000</v>
      </c>
      <c r="H18" s="176">
        <v>1305000</v>
      </c>
      <c r="I18" s="176">
        <v>1305000</v>
      </c>
      <c r="J18" s="176">
        <v>1305000</v>
      </c>
      <c r="K18" s="176">
        <v>1305000</v>
      </c>
      <c r="L18" s="176">
        <v>1350000</v>
      </c>
      <c r="M18" s="176">
        <v>1350000</v>
      </c>
      <c r="N18" s="176">
        <v>1260000</v>
      </c>
      <c r="O18" s="176">
        <v>1305000</v>
      </c>
      <c r="P18" s="176">
        <f t="shared" si="0"/>
        <v>1170000</v>
      </c>
      <c r="Q18" s="177">
        <f t="shared" si="1"/>
        <v>15435000</v>
      </c>
      <c r="R18" s="178"/>
      <c r="S18" s="179">
        <f t="shared" si="2"/>
        <v>1286250</v>
      </c>
      <c r="T18" s="181"/>
    </row>
    <row r="19" spans="1:20" ht="33.75" x14ac:dyDescent="0.25">
      <c r="A19" s="173">
        <v>7</v>
      </c>
      <c r="B19" s="183">
        <v>1544009</v>
      </c>
      <c r="C19" s="27" t="s">
        <v>227</v>
      </c>
      <c r="D19" s="175" t="s">
        <v>228</v>
      </c>
      <c r="E19" s="176">
        <v>1350000</v>
      </c>
      <c r="F19" s="176">
        <v>1170000</v>
      </c>
      <c r="G19" s="176">
        <v>1215000</v>
      </c>
      <c r="H19" s="176">
        <v>1125000</v>
      </c>
      <c r="I19" s="176">
        <v>1170000</v>
      </c>
      <c r="J19" s="176">
        <v>1080000</v>
      </c>
      <c r="K19" s="176">
        <v>1260000</v>
      </c>
      <c r="L19" s="176">
        <v>1215000</v>
      </c>
      <c r="M19" s="176">
        <v>1215000</v>
      </c>
      <c r="N19" s="176">
        <v>1350000</v>
      </c>
      <c r="O19" s="176">
        <v>1170000</v>
      </c>
      <c r="P19" s="176">
        <f t="shared" si="0"/>
        <v>1170000</v>
      </c>
      <c r="Q19" s="177">
        <f t="shared" si="1"/>
        <v>14490000</v>
      </c>
      <c r="R19" s="178"/>
      <c r="S19" s="179">
        <f t="shared" si="2"/>
        <v>1207500</v>
      </c>
      <c r="T19" s="181"/>
    </row>
    <row r="20" spans="1:20" ht="22.5" x14ac:dyDescent="0.25">
      <c r="A20" s="173">
        <v>8</v>
      </c>
      <c r="B20" s="26">
        <v>2847974</v>
      </c>
      <c r="C20" s="27" t="s">
        <v>229</v>
      </c>
      <c r="D20" s="175" t="s">
        <v>230</v>
      </c>
      <c r="E20" s="176">
        <v>1215000</v>
      </c>
      <c r="F20" s="176">
        <v>1125000</v>
      </c>
      <c r="G20" s="176">
        <v>1170000</v>
      </c>
      <c r="H20" s="176">
        <v>1170000</v>
      </c>
      <c r="I20" s="176">
        <v>1125000</v>
      </c>
      <c r="J20" s="176">
        <v>1215000</v>
      </c>
      <c r="K20" s="176">
        <v>1170000</v>
      </c>
      <c r="L20" s="176">
        <v>1125000</v>
      </c>
      <c r="M20" s="176">
        <v>1125000</v>
      </c>
      <c r="N20" s="176">
        <v>1080000</v>
      </c>
      <c r="O20" s="176">
        <v>1170000</v>
      </c>
      <c r="P20" s="176">
        <f t="shared" si="0"/>
        <v>1170000</v>
      </c>
      <c r="Q20" s="177">
        <f t="shared" si="1"/>
        <v>13860000</v>
      </c>
      <c r="R20" s="178"/>
      <c r="S20" s="179">
        <f t="shared" si="2"/>
        <v>1155000</v>
      </c>
      <c r="T20" s="181"/>
    </row>
    <row r="21" spans="1:20" ht="45" x14ac:dyDescent="0.25">
      <c r="A21" s="173">
        <v>9</v>
      </c>
      <c r="B21" s="180">
        <v>1132880</v>
      </c>
      <c r="C21" s="27" t="s">
        <v>231</v>
      </c>
      <c r="D21" s="175" t="s">
        <v>220</v>
      </c>
      <c r="E21" s="176">
        <v>0</v>
      </c>
      <c r="F21" s="176">
        <v>0</v>
      </c>
      <c r="G21" s="176">
        <v>0</v>
      </c>
      <c r="H21" s="176">
        <v>1305000</v>
      </c>
      <c r="I21" s="176">
        <v>1395000</v>
      </c>
      <c r="J21" s="176">
        <v>1350000</v>
      </c>
      <c r="K21" s="176">
        <v>1395000</v>
      </c>
      <c r="L21" s="176">
        <v>1395000</v>
      </c>
      <c r="M21" s="176">
        <v>1350000</v>
      </c>
      <c r="N21" s="176">
        <v>1395000</v>
      </c>
      <c r="O21" s="176">
        <v>1350000</v>
      </c>
      <c r="P21" s="176">
        <f t="shared" si="0"/>
        <v>1170000</v>
      </c>
      <c r="Q21" s="177">
        <f t="shared" si="1"/>
        <v>12105000</v>
      </c>
      <c r="R21" s="178"/>
      <c r="S21" s="179">
        <f t="shared" si="2"/>
        <v>1008750</v>
      </c>
      <c r="T21" s="181"/>
    </row>
    <row r="22" spans="1:20" ht="45" x14ac:dyDescent="0.25">
      <c r="A22" s="173">
        <v>10</v>
      </c>
      <c r="B22" s="26">
        <v>2576068</v>
      </c>
      <c r="C22" s="27" t="s">
        <v>232</v>
      </c>
      <c r="D22" s="175" t="s">
        <v>220</v>
      </c>
      <c r="E22" s="176">
        <v>1125000</v>
      </c>
      <c r="F22" s="176">
        <v>1305000</v>
      </c>
      <c r="G22" s="176">
        <v>1305000</v>
      </c>
      <c r="H22" s="176">
        <v>1620000</v>
      </c>
      <c r="I22" s="176">
        <v>1755000</v>
      </c>
      <c r="J22" s="176">
        <v>1440000</v>
      </c>
      <c r="K22" s="176">
        <v>1215000</v>
      </c>
      <c r="L22" s="176">
        <v>1170000</v>
      </c>
      <c r="M22" s="176">
        <v>1170000</v>
      </c>
      <c r="N22" s="176">
        <v>1350000</v>
      </c>
      <c r="O22" s="176">
        <v>1170000</v>
      </c>
      <c r="P22" s="176">
        <f t="shared" si="0"/>
        <v>1170000</v>
      </c>
      <c r="Q22" s="177">
        <f t="shared" si="1"/>
        <v>15795000</v>
      </c>
      <c r="R22" s="178"/>
      <c r="S22" s="179">
        <f t="shared" si="2"/>
        <v>1316250</v>
      </c>
      <c r="T22" s="181"/>
    </row>
    <row r="23" spans="1:20" ht="45" x14ac:dyDescent="0.25">
      <c r="A23" s="173">
        <v>11</v>
      </c>
      <c r="B23" s="28">
        <v>4681463</v>
      </c>
      <c r="C23" s="27" t="s">
        <v>233</v>
      </c>
      <c r="D23" s="175" t="s">
        <v>220</v>
      </c>
      <c r="E23" s="176">
        <v>945000</v>
      </c>
      <c r="F23" s="176">
        <v>1305000</v>
      </c>
      <c r="G23" s="176">
        <v>1440000</v>
      </c>
      <c r="H23" s="176">
        <v>1260000</v>
      </c>
      <c r="I23" s="176">
        <v>1305000</v>
      </c>
      <c r="J23" s="176">
        <v>1215000</v>
      </c>
      <c r="K23" s="176">
        <v>1260000</v>
      </c>
      <c r="L23" s="176">
        <v>1170000</v>
      </c>
      <c r="M23" s="176">
        <v>1215000</v>
      </c>
      <c r="N23" s="176">
        <v>1125000</v>
      </c>
      <c r="O23" s="176">
        <v>1170000</v>
      </c>
      <c r="P23" s="176">
        <f t="shared" si="0"/>
        <v>1170000</v>
      </c>
      <c r="Q23" s="177">
        <f t="shared" si="1"/>
        <v>14580000</v>
      </c>
      <c r="R23" s="178"/>
      <c r="S23" s="179">
        <f t="shared" si="2"/>
        <v>1215000</v>
      </c>
      <c r="T23" s="181"/>
    </row>
    <row r="24" spans="1:20" ht="22.5" x14ac:dyDescent="0.25">
      <c r="A24" s="173">
        <v>12</v>
      </c>
      <c r="B24" s="28">
        <v>5710012</v>
      </c>
      <c r="C24" s="27" t="s">
        <v>234</v>
      </c>
      <c r="D24" s="175" t="s">
        <v>220</v>
      </c>
      <c r="E24" s="176">
        <v>540000</v>
      </c>
      <c r="F24" s="176">
        <v>1260000</v>
      </c>
      <c r="G24" s="176">
        <v>1215000</v>
      </c>
      <c r="H24" s="176">
        <v>1350000</v>
      </c>
      <c r="I24" s="176">
        <v>1350000</v>
      </c>
      <c r="J24" s="176">
        <v>1305000</v>
      </c>
      <c r="K24" s="176">
        <v>1395000</v>
      </c>
      <c r="L24" s="176">
        <v>1395000</v>
      </c>
      <c r="M24" s="176">
        <v>1350000</v>
      </c>
      <c r="N24" s="176">
        <v>1395000</v>
      </c>
      <c r="O24" s="176">
        <v>1350000</v>
      </c>
      <c r="P24" s="176">
        <f t="shared" si="0"/>
        <v>1170000</v>
      </c>
      <c r="Q24" s="177">
        <f t="shared" si="1"/>
        <v>15075000</v>
      </c>
      <c r="R24" s="178"/>
      <c r="S24" s="179">
        <f t="shared" si="2"/>
        <v>1256250</v>
      </c>
      <c r="T24" s="181"/>
    </row>
    <row r="25" spans="1:20" ht="22.5" x14ac:dyDescent="0.25">
      <c r="A25" s="173">
        <v>13</v>
      </c>
      <c r="B25" s="26">
        <v>1290552</v>
      </c>
      <c r="C25" s="27" t="s">
        <v>235</v>
      </c>
      <c r="D25" s="175" t="s">
        <v>226</v>
      </c>
      <c r="E25" s="176">
        <v>1395000</v>
      </c>
      <c r="F25" s="176">
        <v>1125000</v>
      </c>
      <c r="G25" s="176">
        <v>1125000</v>
      </c>
      <c r="H25" s="176">
        <v>1215000</v>
      </c>
      <c r="I25" s="176">
        <v>1260000</v>
      </c>
      <c r="J25" s="176">
        <v>1170000</v>
      </c>
      <c r="K25" s="176">
        <v>1215000</v>
      </c>
      <c r="L25" s="176">
        <v>1215000</v>
      </c>
      <c r="M25" s="176">
        <v>1260000</v>
      </c>
      <c r="N25" s="176">
        <v>1170000</v>
      </c>
      <c r="O25" s="176">
        <v>1215000</v>
      </c>
      <c r="P25" s="176">
        <f t="shared" si="0"/>
        <v>1170000</v>
      </c>
      <c r="Q25" s="177">
        <f t="shared" si="1"/>
        <v>14535000</v>
      </c>
      <c r="R25" s="178"/>
      <c r="S25" s="179">
        <f t="shared" si="2"/>
        <v>1211250</v>
      </c>
      <c r="T25" s="181"/>
    </row>
    <row r="26" spans="1:20" ht="45" x14ac:dyDescent="0.25">
      <c r="A26" s="173">
        <v>14</v>
      </c>
      <c r="B26" s="180">
        <v>5334502</v>
      </c>
      <c r="C26" s="27" t="s">
        <v>236</v>
      </c>
      <c r="D26" s="175" t="s">
        <v>220</v>
      </c>
      <c r="E26" s="176"/>
      <c r="F26" s="176">
        <v>0</v>
      </c>
      <c r="G26" s="176">
        <v>0</v>
      </c>
      <c r="H26" s="176">
        <v>0</v>
      </c>
      <c r="I26" s="176">
        <v>0</v>
      </c>
      <c r="J26" s="176">
        <v>0</v>
      </c>
      <c r="K26" s="176">
        <v>0</v>
      </c>
      <c r="L26" s="176">
        <v>0</v>
      </c>
      <c r="M26" s="176">
        <v>765000</v>
      </c>
      <c r="N26" s="176">
        <v>1125000</v>
      </c>
      <c r="O26" s="176">
        <v>1035000</v>
      </c>
      <c r="P26" s="176">
        <f t="shared" si="0"/>
        <v>1170000</v>
      </c>
      <c r="Q26" s="177">
        <f t="shared" si="1"/>
        <v>4095000</v>
      </c>
      <c r="R26" s="178"/>
      <c r="S26" s="179">
        <f t="shared" si="2"/>
        <v>341250</v>
      </c>
      <c r="T26" s="181"/>
    </row>
    <row r="27" spans="1:20" ht="45" x14ac:dyDescent="0.25">
      <c r="A27" s="173">
        <v>15</v>
      </c>
      <c r="B27" s="26">
        <v>5904672</v>
      </c>
      <c r="C27" s="174" t="s">
        <v>237</v>
      </c>
      <c r="D27" s="175" t="s">
        <v>238</v>
      </c>
      <c r="E27" s="176">
        <v>1215000</v>
      </c>
      <c r="F27" s="176">
        <v>1035000</v>
      </c>
      <c r="G27" s="176">
        <v>990000</v>
      </c>
      <c r="H27" s="176">
        <v>1170000</v>
      </c>
      <c r="I27" s="176">
        <v>1125000</v>
      </c>
      <c r="J27" s="176">
        <v>1080000</v>
      </c>
      <c r="K27" s="176">
        <v>450000</v>
      </c>
      <c r="L27" s="176">
        <v>0</v>
      </c>
      <c r="M27" s="176">
        <v>0</v>
      </c>
      <c r="N27" s="176">
        <v>0</v>
      </c>
      <c r="O27" s="176">
        <v>0</v>
      </c>
      <c r="P27" s="176">
        <v>0</v>
      </c>
      <c r="Q27" s="177">
        <f t="shared" si="1"/>
        <v>7065000</v>
      </c>
      <c r="R27" s="178">
        <v>551250</v>
      </c>
      <c r="S27" s="179">
        <f t="shared" si="2"/>
        <v>37500</v>
      </c>
      <c r="T27" s="181"/>
    </row>
    <row r="28" spans="1:20" ht="22.5" x14ac:dyDescent="0.25">
      <c r="A28" s="173">
        <v>16</v>
      </c>
      <c r="B28" s="26">
        <v>660545</v>
      </c>
      <c r="C28" s="27" t="s">
        <v>239</v>
      </c>
      <c r="D28" s="175" t="s">
        <v>220</v>
      </c>
      <c r="E28" s="176">
        <v>0</v>
      </c>
      <c r="F28" s="176">
        <v>0</v>
      </c>
      <c r="G28" s="176">
        <v>765000</v>
      </c>
      <c r="H28" s="176">
        <v>1170000</v>
      </c>
      <c r="I28" s="176">
        <v>1215000</v>
      </c>
      <c r="J28" s="176">
        <v>1215000</v>
      </c>
      <c r="K28" s="176">
        <v>450000</v>
      </c>
      <c r="L28" s="176">
        <v>0</v>
      </c>
      <c r="M28" s="176">
        <v>1125000</v>
      </c>
      <c r="N28" s="176">
        <v>1305000</v>
      </c>
      <c r="O28" s="176">
        <v>1260000</v>
      </c>
      <c r="P28" s="176">
        <f t="shared" si="0"/>
        <v>1170000</v>
      </c>
      <c r="Q28" s="177">
        <f t="shared" si="1"/>
        <v>9675000</v>
      </c>
      <c r="R28" s="178"/>
      <c r="S28" s="179">
        <f t="shared" si="2"/>
        <v>806250</v>
      </c>
      <c r="T28" s="181"/>
    </row>
    <row r="29" spans="1:20" ht="45" x14ac:dyDescent="0.25">
      <c r="A29" s="173">
        <v>17</v>
      </c>
      <c r="B29" s="28">
        <v>6817654</v>
      </c>
      <c r="C29" s="27" t="s">
        <v>240</v>
      </c>
      <c r="D29" s="175" t="s">
        <v>241</v>
      </c>
      <c r="E29" s="176">
        <v>990000</v>
      </c>
      <c r="F29" s="176">
        <v>1125000</v>
      </c>
      <c r="G29" s="176">
        <v>1080000</v>
      </c>
      <c r="H29" s="176">
        <v>1125000</v>
      </c>
      <c r="I29" s="176">
        <v>1170000</v>
      </c>
      <c r="J29" s="176">
        <v>1215000</v>
      </c>
      <c r="K29" s="176">
        <v>1350000</v>
      </c>
      <c r="L29" s="176">
        <v>1125000</v>
      </c>
      <c r="M29" s="176">
        <v>1170000</v>
      </c>
      <c r="N29" s="176">
        <v>1395000</v>
      </c>
      <c r="O29" s="176">
        <v>1215000</v>
      </c>
      <c r="P29" s="176">
        <f t="shared" si="0"/>
        <v>1170000</v>
      </c>
      <c r="Q29" s="177">
        <f t="shared" si="1"/>
        <v>14130000</v>
      </c>
      <c r="R29" s="178"/>
      <c r="S29" s="179">
        <f t="shared" si="2"/>
        <v>1177500</v>
      </c>
      <c r="T29" s="181"/>
    </row>
    <row r="30" spans="1:20" ht="22.5" x14ac:dyDescent="0.25">
      <c r="A30" s="173">
        <v>18</v>
      </c>
      <c r="B30" s="26">
        <v>1762886</v>
      </c>
      <c r="C30" s="27" t="s">
        <v>242</v>
      </c>
      <c r="D30" s="175" t="s">
        <v>220</v>
      </c>
      <c r="E30" s="176">
        <v>1215000</v>
      </c>
      <c r="F30" s="176">
        <v>1215000</v>
      </c>
      <c r="G30" s="176">
        <v>1260000</v>
      </c>
      <c r="H30" s="176">
        <v>1260000</v>
      </c>
      <c r="I30" s="176">
        <v>1170000</v>
      </c>
      <c r="J30" s="176">
        <v>1215000</v>
      </c>
      <c r="K30" s="176">
        <v>1260000</v>
      </c>
      <c r="L30" s="176">
        <v>1305000</v>
      </c>
      <c r="M30" s="176">
        <v>1305000</v>
      </c>
      <c r="N30" s="176">
        <v>1395000</v>
      </c>
      <c r="O30" s="176">
        <v>1350000</v>
      </c>
      <c r="P30" s="176">
        <f t="shared" si="0"/>
        <v>1170000</v>
      </c>
      <c r="Q30" s="177">
        <f t="shared" si="1"/>
        <v>15120000</v>
      </c>
      <c r="R30" s="178"/>
      <c r="S30" s="179">
        <f t="shared" si="2"/>
        <v>1260000</v>
      </c>
      <c r="T30" s="181"/>
    </row>
    <row r="31" spans="1:20" ht="33.75" x14ac:dyDescent="0.25">
      <c r="A31" s="173">
        <v>19</v>
      </c>
      <c r="B31" s="26">
        <v>2069204</v>
      </c>
      <c r="C31" s="27" t="s">
        <v>243</v>
      </c>
      <c r="D31" s="175" t="s">
        <v>230</v>
      </c>
      <c r="E31" s="176">
        <v>1215000</v>
      </c>
      <c r="F31" s="176">
        <v>1125000</v>
      </c>
      <c r="G31" s="176">
        <v>1170000</v>
      </c>
      <c r="H31" s="176">
        <v>1170000</v>
      </c>
      <c r="I31" s="176">
        <v>1170000</v>
      </c>
      <c r="J31" s="176">
        <v>1170000</v>
      </c>
      <c r="K31" s="176">
        <v>1125000</v>
      </c>
      <c r="L31" s="176">
        <v>1215000</v>
      </c>
      <c r="M31" s="176">
        <v>1170000</v>
      </c>
      <c r="N31" s="176">
        <v>1080000</v>
      </c>
      <c r="O31" s="176">
        <v>1170000</v>
      </c>
      <c r="P31" s="176">
        <f t="shared" si="0"/>
        <v>1170000</v>
      </c>
      <c r="Q31" s="177">
        <f t="shared" si="1"/>
        <v>13950000</v>
      </c>
      <c r="R31" s="178"/>
      <c r="S31" s="179">
        <f t="shared" si="2"/>
        <v>1162500</v>
      </c>
      <c r="T31" s="181"/>
    </row>
    <row r="32" spans="1:20" ht="33.75" x14ac:dyDescent="0.25">
      <c r="A32" s="173">
        <v>20</v>
      </c>
      <c r="B32" s="184">
        <v>929342</v>
      </c>
      <c r="C32" s="27" t="s">
        <v>244</v>
      </c>
      <c r="D32" s="175" t="s">
        <v>220</v>
      </c>
      <c r="E32" s="176">
        <v>1305000</v>
      </c>
      <c r="F32" s="176">
        <v>1305000</v>
      </c>
      <c r="G32" s="176">
        <v>1350000</v>
      </c>
      <c r="H32" s="176">
        <v>1305000</v>
      </c>
      <c r="I32" s="176">
        <v>1395000</v>
      </c>
      <c r="J32" s="176">
        <v>1350000</v>
      </c>
      <c r="K32" s="176">
        <v>1395000</v>
      </c>
      <c r="L32" s="176">
        <v>1395000</v>
      </c>
      <c r="M32" s="176">
        <v>1350000</v>
      </c>
      <c r="N32" s="176">
        <v>1395000</v>
      </c>
      <c r="O32" s="176">
        <v>1350000</v>
      </c>
      <c r="P32" s="176">
        <f t="shared" si="0"/>
        <v>1170000</v>
      </c>
      <c r="Q32" s="177">
        <f t="shared" si="1"/>
        <v>16065000</v>
      </c>
      <c r="R32" s="178"/>
      <c r="S32" s="179">
        <f t="shared" si="2"/>
        <v>1338750</v>
      </c>
      <c r="T32" s="181"/>
    </row>
    <row r="33" spans="1:20" ht="22.5" x14ac:dyDescent="0.25">
      <c r="A33" s="173">
        <v>21</v>
      </c>
      <c r="B33" s="26">
        <v>1352968</v>
      </c>
      <c r="C33" s="27" t="s">
        <v>245</v>
      </c>
      <c r="D33" s="175" t="s">
        <v>156</v>
      </c>
      <c r="E33" s="176">
        <v>1395000</v>
      </c>
      <c r="F33" s="176">
        <v>1305000</v>
      </c>
      <c r="G33" s="176">
        <v>1350000</v>
      </c>
      <c r="H33" s="176">
        <v>1485000</v>
      </c>
      <c r="I33" s="176">
        <v>1485000</v>
      </c>
      <c r="J33" s="176">
        <v>1350000</v>
      </c>
      <c r="K33" s="176">
        <v>1395000</v>
      </c>
      <c r="L33" s="176">
        <v>1395000</v>
      </c>
      <c r="M33" s="176">
        <v>1350000</v>
      </c>
      <c r="N33" s="176">
        <v>1395000</v>
      </c>
      <c r="O33" s="176">
        <v>1350000</v>
      </c>
      <c r="P33" s="176">
        <f t="shared" si="0"/>
        <v>1170000</v>
      </c>
      <c r="Q33" s="177">
        <f t="shared" si="1"/>
        <v>16425000</v>
      </c>
      <c r="R33" s="178"/>
      <c r="S33" s="179">
        <f t="shared" si="2"/>
        <v>1368750</v>
      </c>
      <c r="T33" s="181"/>
    </row>
    <row r="34" spans="1:20" ht="22.5" x14ac:dyDescent="0.25">
      <c r="A34" s="173">
        <v>22</v>
      </c>
      <c r="B34" s="26">
        <v>2530882</v>
      </c>
      <c r="C34" s="27" t="s">
        <v>246</v>
      </c>
      <c r="D34" s="175" t="s">
        <v>146</v>
      </c>
      <c r="E34" s="176">
        <v>1125000</v>
      </c>
      <c r="F34" s="176">
        <v>1125000</v>
      </c>
      <c r="G34" s="176">
        <v>1035000</v>
      </c>
      <c r="H34" s="176">
        <v>1035000</v>
      </c>
      <c r="I34" s="176">
        <v>900000</v>
      </c>
      <c r="J34" s="176">
        <v>1080000</v>
      </c>
      <c r="K34" s="176">
        <v>450000</v>
      </c>
      <c r="L34" s="176">
        <v>0</v>
      </c>
      <c r="M34" s="176">
        <v>495000</v>
      </c>
      <c r="N34" s="176">
        <v>1080000</v>
      </c>
      <c r="O34" s="176">
        <f>1125000+250000</f>
        <v>1375000</v>
      </c>
      <c r="P34" s="176">
        <f t="shared" si="0"/>
        <v>1170000</v>
      </c>
      <c r="Q34" s="177">
        <f t="shared" si="1"/>
        <v>10870000</v>
      </c>
      <c r="R34" s="178"/>
      <c r="S34" s="179">
        <f t="shared" si="2"/>
        <v>905833.33333333337</v>
      </c>
      <c r="T34" s="181"/>
    </row>
    <row r="35" spans="1:20" ht="33.75" x14ac:dyDescent="0.25">
      <c r="A35" s="173">
        <v>23</v>
      </c>
      <c r="B35" s="180">
        <v>1119715</v>
      </c>
      <c r="C35" s="27" t="s">
        <v>247</v>
      </c>
      <c r="D35" s="175" t="s">
        <v>220</v>
      </c>
      <c r="E35" s="176">
        <v>0</v>
      </c>
      <c r="F35" s="176">
        <v>0</v>
      </c>
      <c r="G35" s="176">
        <v>0</v>
      </c>
      <c r="H35" s="176">
        <v>1305000</v>
      </c>
      <c r="I35" s="176">
        <v>1170000</v>
      </c>
      <c r="J35" s="176">
        <v>1170000</v>
      </c>
      <c r="K35" s="176">
        <v>1170000</v>
      </c>
      <c r="L35" s="176">
        <v>1215000</v>
      </c>
      <c r="M35" s="176">
        <v>1170000</v>
      </c>
      <c r="N35" s="176">
        <v>1215000</v>
      </c>
      <c r="O35" s="176">
        <v>1350000</v>
      </c>
      <c r="P35" s="176">
        <f t="shared" si="0"/>
        <v>1170000</v>
      </c>
      <c r="Q35" s="177">
        <f t="shared" si="1"/>
        <v>10935000</v>
      </c>
      <c r="R35" s="178"/>
      <c r="S35" s="179">
        <f t="shared" si="2"/>
        <v>911250</v>
      </c>
      <c r="T35" s="181"/>
    </row>
    <row r="36" spans="1:20" ht="33.75" x14ac:dyDescent="0.25">
      <c r="A36" s="173">
        <v>24</v>
      </c>
      <c r="B36" s="26">
        <v>3691030</v>
      </c>
      <c r="C36" s="27" t="s">
        <v>248</v>
      </c>
      <c r="D36" s="175" t="s">
        <v>220</v>
      </c>
      <c r="E36" s="176">
        <v>1260000</v>
      </c>
      <c r="F36" s="176">
        <v>1170000</v>
      </c>
      <c r="G36" s="176">
        <v>1305000</v>
      </c>
      <c r="H36" s="176">
        <v>1305000</v>
      </c>
      <c r="I36" s="176">
        <v>1260000</v>
      </c>
      <c r="J36" s="176">
        <v>1215000</v>
      </c>
      <c r="K36" s="176">
        <v>1260000</v>
      </c>
      <c r="L36" s="176">
        <v>1305000</v>
      </c>
      <c r="M36" s="176">
        <v>1260000</v>
      </c>
      <c r="N36" s="176">
        <v>1350000</v>
      </c>
      <c r="O36" s="176">
        <v>1170000</v>
      </c>
      <c r="P36" s="176">
        <f t="shared" si="0"/>
        <v>1170000</v>
      </c>
      <c r="Q36" s="177">
        <f t="shared" si="1"/>
        <v>15030000</v>
      </c>
      <c r="R36" s="178"/>
      <c r="S36" s="179">
        <f t="shared" si="2"/>
        <v>1252500</v>
      </c>
      <c r="T36" s="181"/>
    </row>
    <row r="37" spans="1:20" ht="22.5" x14ac:dyDescent="0.25">
      <c r="A37" s="173">
        <v>25</v>
      </c>
      <c r="B37" s="185">
        <v>541162</v>
      </c>
      <c r="C37" s="27" t="s">
        <v>249</v>
      </c>
      <c r="D37" s="175" t="s">
        <v>220</v>
      </c>
      <c r="E37" s="176">
        <v>1260000</v>
      </c>
      <c r="F37" s="176">
        <v>1305000</v>
      </c>
      <c r="G37" s="176">
        <v>1350000</v>
      </c>
      <c r="H37" s="176">
        <v>1350000</v>
      </c>
      <c r="I37" s="176">
        <v>1350000</v>
      </c>
      <c r="J37" s="176">
        <v>1350000</v>
      </c>
      <c r="K37" s="176">
        <v>1395000</v>
      </c>
      <c r="L37" s="176">
        <v>1395000</v>
      </c>
      <c r="M37" s="176">
        <v>1350000</v>
      </c>
      <c r="N37" s="176">
        <v>1395000</v>
      </c>
      <c r="O37" s="176">
        <v>1350000</v>
      </c>
      <c r="P37" s="176">
        <f t="shared" si="0"/>
        <v>1170000</v>
      </c>
      <c r="Q37" s="177">
        <f t="shared" si="1"/>
        <v>16020000</v>
      </c>
      <c r="R37" s="178"/>
      <c r="S37" s="179">
        <f t="shared" si="2"/>
        <v>1335000</v>
      </c>
      <c r="T37" s="181"/>
    </row>
    <row r="38" spans="1:20" ht="22.5" x14ac:dyDescent="0.25">
      <c r="A38" s="173">
        <v>26</v>
      </c>
      <c r="B38" s="28">
        <v>4351661</v>
      </c>
      <c r="C38" s="27" t="s">
        <v>250</v>
      </c>
      <c r="D38" s="175" t="s">
        <v>251</v>
      </c>
      <c r="E38" s="176">
        <v>1250000</v>
      </c>
      <c r="F38" s="176">
        <v>1150000</v>
      </c>
      <c r="G38" s="176">
        <v>1150000</v>
      </c>
      <c r="H38" s="176">
        <v>1300000</v>
      </c>
      <c r="I38" s="176">
        <v>1450000</v>
      </c>
      <c r="J38" s="176">
        <v>1200000</v>
      </c>
      <c r="K38" s="176">
        <v>1100000</v>
      </c>
      <c r="L38" s="176">
        <v>1150000</v>
      </c>
      <c r="M38" s="176">
        <v>1150000</v>
      </c>
      <c r="N38" s="176">
        <v>1200000</v>
      </c>
      <c r="O38" s="176">
        <v>1250000</v>
      </c>
      <c r="P38" s="186">
        <f>50000*26</f>
        <v>1300000</v>
      </c>
      <c r="Q38" s="177">
        <f t="shared" si="1"/>
        <v>14650000</v>
      </c>
      <c r="R38" s="178"/>
      <c r="S38" s="179">
        <f t="shared" si="2"/>
        <v>1220833.3333333333</v>
      </c>
      <c r="T38" s="181"/>
    </row>
    <row r="39" spans="1:20" ht="45" x14ac:dyDescent="0.25">
      <c r="A39" s="173">
        <v>27</v>
      </c>
      <c r="B39" s="26">
        <v>5709961</v>
      </c>
      <c r="C39" s="27" t="s">
        <v>252</v>
      </c>
      <c r="D39" s="175" t="s">
        <v>228</v>
      </c>
      <c r="E39" s="176">
        <v>1260000</v>
      </c>
      <c r="F39" s="176">
        <v>1305000</v>
      </c>
      <c r="G39" s="176">
        <v>1260000</v>
      </c>
      <c r="H39" s="176">
        <v>1305000</v>
      </c>
      <c r="I39" s="176">
        <v>1350000</v>
      </c>
      <c r="J39" s="176">
        <v>1350000</v>
      </c>
      <c r="K39" s="176">
        <v>450000</v>
      </c>
      <c r="L39" s="176">
        <v>0</v>
      </c>
      <c r="M39" s="176">
        <v>1215000</v>
      </c>
      <c r="N39" s="176">
        <v>1350000</v>
      </c>
      <c r="O39" s="176">
        <v>1170000</v>
      </c>
      <c r="P39" s="176">
        <f t="shared" si="0"/>
        <v>1170000</v>
      </c>
      <c r="Q39" s="177">
        <f t="shared" si="1"/>
        <v>13185000</v>
      </c>
      <c r="R39" s="178"/>
      <c r="S39" s="179">
        <f t="shared" si="2"/>
        <v>1098750</v>
      </c>
      <c r="T39" s="181"/>
    </row>
    <row r="40" spans="1:20" ht="22.5" x14ac:dyDescent="0.25">
      <c r="A40" s="173">
        <v>28</v>
      </c>
      <c r="B40" s="26">
        <v>4526505</v>
      </c>
      <c r="C40" s="27" t="s">
        <v>253</v>
      </c>
      <c r="D40" s="175" t="s">
        <v>254</v>
      </c>
      <c r="E40" s="176">
        <v>1170000</v>
      </c>
      <c r="F40" s="176">
        <v>1215000</v>
      </c>
      <c r="G40" s="176">
        <v>1125000</v>
      </c>
      <c r="H40" s="176">
        <v>1260000</v>
      </c>
      <c r="I40" s="176">
        <v>1260000</v>
      </c>
      <c r="J40" s="176">
        <v>1350000</v>
      </c>
      <c r="K40" s="176">
        <v>1350000</v>
      </c>
      <c r="L40" s="176">
        <v>1215000</v>
      </c>
      <c r="M40" s="176">
        <v>1305000</v>
      </c>
      <c r="N40" s="176">
        <v>1260000</v>
      </c>
      <c r="O40" s="176">
        <v>1215000</v>
      </c>
      <c r="P40" s="176">
        <f t="shared" si="0"/>
        <v>1170000</v>
      </c>
      <c r="Q40" s="177">
        <f t="shared" si="1"/>
        <v>14895000</v>
      </c>
      <c r="R40" s="178"/>
      <c r="S40" s="179">
        <f t="shared" si="2"/>
        <v>1241250</v>
      </c>
      <c r="T40" s="181"/>
    </row>
    <row r="41" spans="1:20" ht="33.75" x14ac:dyDescent="0.25">
      <c r="A41" s="173">
        <v>29</v>
      </c>
      <c r="B41" s="28">
        <v>4898198</v>
      </c>
      <c r="C41" s="27" t="s">
        <v>255</v>
      </c>
      <c r="D41" s="175" t="s">
        <v>220</v>
      </c>
      <c r="E41" s="176">
        <v>1080000</v>
      </c>
      <c r="F41" s="176">
        <v>1125000</v>
      </c>
      <c r="G41" s="176">
        <v>1125000</v>
      </c>
      <c r="H41" s="176">
        <v>1170000</v>
      </c>
      <c r="I41" s="176">
        <v>1170000</v>
      </c>
      <c r="J41" s="176">
        <v>1170000</v>
      </c>
      <c r="K41" s="176">
        <v>1170000</v>
      </c>
      <c r="L41" s="176">
        <v>1170000</v>
      </c>
      <c r="M41" s="176">
        <v>1170000</v>
      </c>
      <c r="N41" s="176">
        <v>630000</v>
      </c>
      <c r="O41" s="176">
        <v>0</v>
      </c>
      <c r="P41" s="186">
        <f>+$P$7*13</f>
        <v>585000</v>
      </c>
      <c r="Q41" s="177">
        <f t="shared" si="1"/>
        <v>11565000</v>
      </c>
      <c r="R41" s="178"/>
      <c r="S41" s="179">
        <f t="shared" si="2"/>
        <v>963750</v>
      </c>
      <c r="T41" s="181"/>
    </row>
    <row r="42" spans="1:20" ht="33.75" x14ac:dyDescent="0.25">
      <c r="A42" s="173">
        <v>30</v>
      </c>
      <c r="B42" s="184">
        <v>4526583</v>
      </c>
      <c r="C42" s="27" t="s">
        <v>256</v>
      </c>
      <c r="D42" s="175" t="s">
        <v>257</v>
      </c>
      <c r="E42" s="176">
        <v>0</v>
      </c>
      <c r="F42" s="176">
        <v>850000</v>
      </c>
      <c r="G42" s="176">
        <v>1200000</v>
      </c>
      <c r="H42" s="176">
        <v>1150000</v>
      </c>
      <c r="I42" s="176">
        <v>1250000</v>
      </c>
      <c r="J42" s="176">
        <v>1300000</v>
      </c>
      <c r="K42" s="176">
        <v>500000</v>
      </c>
      <c r="L42" s="176">
        <v>0</v>
      </c>
      <c r="M42" s="176">
        <v>0</v>
      </c>
      <c r="N42" s="176">
        <v>0</v>
      </c>
      <c r="O42" s="176">
        <v>0</v>
      </c>
      <c r="P42" s="186">
        <f>50000*26</f>
        <v>1300000</v>
      </c>
      <c r="Q42" s="177">
        <f t="shared" si="1"/>
        <v>7550000</v>
      </c>
      <c r="R42" s="178"/>
      <c r="S42" s="179">
        <f t="shared" si="2"/>
        <v>629166.66666666663</v>
      </c>
      <c r="T42" s="181"/>
    </row>
    <row r="43" spans="1:20" ht="45" x14ac:dyDescent="0.25">
      <c r="A43" s="173">
        <v>31</v>
      </c>
      <c r="B43" s="184">
        <v>3183841</v>
      </c>
      <c r="C43" s="174" t="s">
        <v>258</v>
      </c>
      <c r="D43" s="175" t="s">
        <v>259</v>
      </c>
      <c r="E43" s="176">
        <v>0</v>
      </c>
      <c r="F43" s="176">
        <v>405000</v>
      </c>
      <c r="G43" s="176">
        <v>1170000</v>
      </c>
      <c r="H43" s="176">
        <v>1170000</v>
      </c>
      <c r="I43" s="176">
        <v>1170000</v>
      </c>
      <c r="J43" s="176">
        <v>1170000</v>
      </c>
      <c r="K43" s="176">
        <v>1420000</v>
      </c>
      <c r="L43" s="176">
        <v>1215000</v>
      </c>
      <c r="M43" s="176">
        <v>1170000</v>
      </c>
      <c r="N43" s="176">
        <v>675000</v>
      </c>
      <c r="O43" s="176">
        <v>0</v>
      </c>
      <c r="P43" s="176">
        <v>0</v>
      </c>
      <c r="Q43" s="177">
        <f t="shared" si="1"/>
        <v>9565000</v>
      </c>
      <c r="R43" s="178"/>
      <c r="S43" s="179">
        <f t="shared" si="2"/>
        <v>797083.33333333337</v>
      </c>
      <c r="T43" s="181"/>
    </row>
    <row r="44" spans="1:20" ht="33.75" x14ac:dyDescent="0.25">
      <c r="A44" s="173">
        <v>32</v>
      </c>
      <c r="B44" s="180">
        <v>2227930</v>
      </c>
      <c r="C44" s="27" t="s">
        <v>260</v>
      </c>
      <c r="D44" s="175" t="s">
        <v>220</v>
      </c>
      <c r="E44" s="176">
        <v>0</v>
      </c>
      <c r="F44" s="176">
        <v>0</v>
      </c>
      <c r="G44" s="176">
        <v>0</v>
      </c>
      <c r="H44" s="176">
        <v>855000</v>
      </c>
      <c r="I44" s="176">
        <v>1305000</v>
      </c>
      <c r="J44" s="176">
        <v>1260000</v>
      </c>
      <c r="K44" s="176">
        <v>1170000</v>
      </c>
      <c r="L44" s="176">
        <v>1215000</v>
      </c>
      <c r="M44" s="176">
        <v>1170000</v>
      </c>
      <c r="N44" s="176">
        <v>1260000</v>
      </c>
      <c r="O44" s="176">
        <v>1125000</v>
      </c>
      <c r="P44" s="176">
        <f t="shared" si="0"/>
        <v>1170000</v>
      </c>
      <c r="Q44" s="177">
        <f t="shared" si="1"/>
        <v>10530000</v>
      </c>
      <c r="R44" s="178"/>
      <c r="S44" s="179">
        <f t="shared" si="2"/>
        <v>877500</v>
      </c>
      <c r="T44" s="181"/>
    </row>
    <row r="45" spans="1:20" ht="22.5" x14ac:dyDescent="0.25">
      <c r="A45" s="173">
        <v>33</v>
      </c>
      <c r="B45" s="184">
        <v>6283799</v>
      </c>
      <c r="C45" s="27" t="s">
        <v>261</v>
      </c>
      <c r="D45" s="187" t="s">
        <v>259</v>
      </c>
      <c r="E45" s="176">
        <v>1215000</v>
      </c>
      <c r="F45" s="176">
        <v>1170000</v>
      </c>
      <c r="G45" s="176">
        <v>1170000</v>
      </c>
      <c r="H45" s="176">
        <v>1170000</v>
      </c>
      <c r="I45" s="176">
        <v>1215000</v>
      </c>
      <c r="J45" s="176">
        <v>1170000</v>
      </c>
      <c r="K45" s="176">
        <v>1395000</v>
      </c>
      <c r="L45" s="176">
        <v>1305000</v>
      </c>
      <c r="M45" s="176">
        <v>1170000</v>
      </c>
      <c r="N45" s="176">
        <v>1350000</v>
      </c>
      <c r="O45" s="176">
        <v>1215000</v>
      </c>
      <c r="P45" s="176">
        <f t="shared" si="0"/>
        <v>1170000</v>
      </c>
      <c r="Q45" s="177">
        <f t="shared" si="1"/>
        <v>14715000</v>
      </c>
      <c r="R45" s="178"/>
      <c r="S45" s="179">
        <f t="shared" si="2"/>
        <v>1226250</v>
      </c>
      <c r="T45" s="181"/>
    </row>
    <row r="46" spans="1:20" ht="33.75" x14ac:dyDescent="0.25">
      <c r="A46" s="173">
        <v>34</v>
      </c>
      <c r="B46" s="180">
        <v>810152</v>
      </c>
      <c r="C46" s="27" t="s">
        <v>262</v>
      </c>
      <c r="D46" s="175" t="s">
        <v>263</v>
      </c>
      <c r="E46" s="176">
        <v>1395000</v>
      </c>
      <c r="F46" s="176">
        <v>1305000</v>
      </c>
      <c r="G46" s="176">
        <v>1395000</v>
      </c>
      <c r="H46" s="176">
        <v>1350000</v>
      </c>
      <c r="I46" s="176">
        <v>1395000</v>
      </c>
      <c r="J46" s="176">
        <v>1350000</v>
      </c>
      <c r="K46" s="176">
        <v>1395000</v>
      </c>
      <c r="L46" s="176">
        <v>1395000</v>
      </c>
      <c r="M46" s="176">
        <v>1350000</v>
      </c>
      <c r="N46" s="176">
        <v>1395000</v>
      </c>
      <c r="O46" s="176">
        <v>1350000</v>
      </c>
      <c r="P46" s="176">
        <f t="shared" si="0"/>
        <v>1170000</v>
      </c>
      <c r="Q46" s="177">
        <f t="shared" si="1"/>
        <v>16245000</v>
      </c>
      <c r="R46" s="178"/>
      <c r="S46" s="179">
        <f t="shared" si="2"/>
        <v>1353750</v>
      </c>
      <c r="T46" s="181"/>
    </row>
    <row r="47" spans="1:20" ht="45" x14ac:dyDescent="0.25">
      <c r="A47" s="173">
        <v>35</v>
      </c>
      <c r="B47" s="180">
        <v>776770</v>
      </c>
      <c r="C47" s="27" t="s">
        <v>264</v>
      </c>
      <c r="D47" s="175" t="s">
        <v>265</v>
      </c>
      <c r="E47" s="176">
        <v>0</v>
      </c>
      <c r="F47" s="176">
        <v>0</v>
      </c>
      <c r="G47" s="176">
        <v>1395000</v>
      </c>
      <c r="H47" s="176">
        <v>1350000</v>
      </c>
      <c r="I47" s="176">
        <v>1395000</v>
      </c>
      <c r="J47" s="176">
        <v>1350000</v>
      </c>
      <c r="K47" s="176">
        <v>1395000</v>
      </c>
      <c r="L47" s="176">
        <v>1395000</v>
      </c>
      <c r="M47" s="176">
        <v>1350000</v>
      </c>
      <c r="N47" s="176">
        <v>1395000</v>
      </c>
      <c r="O47" s="176">
        <v>1350000</v>
      </c>
      <c r="P47" s="176">
        <f t="shared" si="0"/>
        <v>1170000</v>
      </c>
      <c r="Q47" s="177">
        <f t="shared" si="1"/>
        <v>13545000</v>
      </c>
      <c r="R47" s="178"/>
      <c r="S47" s="179">
        <f t="shared" si="2"/>
        <v>1128750</v>
      </c>
      <c r="T47" s="181"/>
    </row>
    <row r="48" spans="1:20" ht="33.75" x14ac:dyDescent="0.25">
      <c r="A48" s="173">
        <v>36</v>
      </c>
      <c r="B48" s="184">
        <v>656981</v>
      </c>
      <c r="C48" s="27" t="s">
        <v>266</v>
      </c>
      <c r="D48" s="187" t="s">
        <v>267</v>
      </c>
      <c r="E48" s="176">
        <v>0</v>
      </c>
      <c r="F48" s="176">
        <v>315000</v>
      </c>
      <c r="G48" s="176">
        <v>1170000</v>
      </c>
      <c r="H48" s="176">
        <v>1170000</v>
      </c>
      <c r="I48" s="176">
        <v>1080000</v>
      </c>
      <c r="J48" s="176">
        <v>1260000</v>
      </c>
      <c r="K48" s="176">
        <v>1170000</v>
      </c>
      <c r="L48" s="176">
        <v>1215000</v>
      </c>
      <c r="M48" s="176">
        <v>1170000</v>
      </c>
      <c r="N48" s="176">
        <v>1080000</v>
      </c>
      <c r="O48" s="176">
        <v>1170000</v>
      </c>
      <c r="P48" s="176">
        <f t="shared" si="0"/>
        <v>1170000</v>
      </c>
      <c r="Q48" s="177">
        <f t="shared" si="1"/>
        <v>11970000</v>
      </c>
      <c r="R48" s="178"/>
      <c r="S48" s="179">
        <f t="shared" si="2"/>
        <v>997500</v>
      </c>
      <c r="T48" s="181"/>
    </row>
    <row r="49" spans="1:20" ht="33.75" x14ac:dyDescent="0.25">
      <c r="A49" s="173">
        <v>37</v>
      </c>
      <c r="B49" s="26">
        <v>1496452</v>
      </c>
      <c r="C49" s="27" t="s">
        <v>268</v>
      </c>
      <c r="D49" s="175" t="s">
        <v>269</v>
      </c>
      <c r="E49" s="176">
        <v>1350000</v>
      </c>
      <c r="F49" s="176">
        <v>1260000</v>
      </c>
      <c r="G49" s="176">
        <v>1305000</v>
      </c>
      <c r="H49" s="176">
        <v>1395000</v>
      </c>
      <c r="I49" s="176">
        <v>1305000</v>
      </c>
      <c r="J49" s="176">
        <v>1350000</v>
      </c>
      <c r="K49" s="176">
        <v>1395000</v>
      </c>
      <c r="L49" s="176">
        <v>1395000</v>
      </c>
      <c r="M49" s="176">
        <v>1350000</v>
      </c>
      <c r="N49" s="176">
        <v>1395000</v>
      </c>
      <c r="O49" s="176">
        <v>135000</v>
      </c>
      <c r="P49" s="176">
        <f t="shared" si="0"/>
        <v>1170000</v>
      </c>
      <c r="Q49" s="177">
        <f t="shared" si="1"/>
        <v>14805000</v>
      </c>
      <c r="R49" s="178"/>
      <c r="S49" s="179">
        <f t="shared" si="2"/>
        <v>1233750</v>
      </c>
      <c r="T49" s="181"/>
    </row>
    <row r="50" spans="1:20" ht="22.5" x14ac:dyDescent="0.25">
      <c r="A50" s="173">
        <v>38</v>
      </c>
      <c r="B50" s="26">
        <v>3832899</v>
      </c>
      <c r="C50" s="27" t="s">
        <v>270</v>
      </c>
      <c r="D50" s="175" t="s">
        <v>230</v>
      </c>
      <c r="E50" s="176">
        <v>1215000</v>
      </c>
      <c r="F50" s="176">
        <v>1125000</v>
      </c>
      <c r="G50" s="176">
        <v>1215000</v>
      </c>
      <c r="H50" s="176">
        <v>1170000</v>
      </c>
      <c r="I50" s="176">
        <v>1170000</v>
      </c>
      <c r="J50" s="176">
        <v>1170000</v>
      </c>
      <c r="K50" s="176">
        <v>1170000</v>
      </c>
      <c r="L50" s="176">
        <v>1215000</v>
      </c>
      <c r="M50" s="176">
        <v>1170000</v>
      </c>
      <c r="N50" s="176">
        <v>1080000</v>
      </c>
      <c r="O50" s="176">
        <v>1170000</v>
      </c>
      <c r="P50" s="176">
        <f t="shared" si="0"/>
        <v>1170000</v>
      </c>
      <c r="Q50" s="177">
        <f t="shared" si="1"/>
        <v>14040000</v>
      </c>
      <c r="R50" s="178">
        <v>588750</v>
      </c>
      <c r="S50" s="179">
        <f t="shared" si="2"/>
        <v>581250</v>
      </c>
      <c r="T50" s="181"/>
    </row>
    <row r="51" spans="1:20" ht="22.5" x14ac:dyDescent="0.25">
      <c r="A51" s="173">
        <v>39</v>
      </c>
      <c r="B51" s="184">
        <v>5205482</v>
      </c>
      <c r="C51" s="27" t="s">
        <v>271</v>
      </c>
      <c r="D51" s="187" t="s">
        <v>254</v>
      </c>
      <c r="E51" s="176">
        <v>1080000</v>
      </c>
      <c r="F51" s="176">
        <v>1080000</v>
      </c>
      <c r="G51" s="176">
        <v>1350000</v>
      </c>
      <c r="H51" s="176">
        <v>1305000</v>
      </c>
      <c r="I51" s="176">
        <v>1215000</v>
      </c>
      <c r="J51" s="176">
        <v>1170000</v>
      </c>
      <c r="K51" s="176">
        <v>1170000</v>
      </c>
      <c r="L51" s="176">
        <v>1170000</v>
      </c>
      <c r="M51" s="176">
        <v>1260000</v>
      </c>
      <c r="N51" s="176">
        <v>1350000</v>
      </c>
      <c r="O51" s="176">
        <v>1395000</v>
      </c>
      <c r="P51" s="176">
        <f t="shared" si="0"/>
        <v>1170000</v>
      </c>
      <c r="Q51" s="177">
        <f t="shared" si="1"/>
        <v>14715000</v>
      </c>
      <c r="R51" s="178"/>
      <c r="S51" s="179">
        <f t="shared" si="2"/>
        <v>1226250</v>
      </c>
      <c r="T51" s="181"/>
    </row>
    <row r="52" spans="1:20" ht="33.75" x14ac:dyDescent="0.25">
      <c r="A52" s="173">
        <v>40</v>
      </c>
      <c r="B52" s="26">
        <v>1857981</v>
      </c>
      <c r="C52" s="27" t="s">
        <v>272</v>
      </c>
      <c r="D52" s="175" t="s">
        <v>273</v>
      </c>
      <c r="E52" s="176">
        <v>1395000</v>
      </c>
      <c r="F52" s="176">
        <v>1350000</v>
      </c>
      <c r="G52" s="176">
        <v>1350000</v>
      </c>
      <c r="H52" s="176">
        <v>1485000</v>
      </c>
      <c r="I52" s="176">
        <v>1485000</v>
      </c>
      <c r="J52" s="176">
        <v>1485000</v>
      </c>
      <c r="K52" s="176">
        <v>1350000</v>
      </c>
      <c r="L52" s="176">
        <v>1485000</v>
      </c>
      <c r="M52" s="176">
        <v>1395000</v>
      </c>
      <c r="N52" s="176">
        <v>1440000</v>
      </c>
      <c r="O52" s="176">
        <v>1350000</v>
      </c>
      <c r="P52" s="176">
        <f t="shared" si="0"/>
        <v>1170000</v>
      </c>
      <c r="Q52" s="177">
        <f t="shared" si="1"/>
        <v>16740000</v>
      </c>
      <c r="R52" s="178"/>
      <c r="S52" s="179">
        <f t="shared" si="2"/>
        <v>1395000</v>
      </c>
      <c r="T52" s="181"/>
    </row>
    <row r="53" spans="1:20" ht="22.5" x14ac:dyDescent="0.25">
      <c r="A53" s="173">
        <v>41</v>
      </c>
      <c r="B53" s="26">
        <v>1931579</v>
      </c>
      <c r="C53" s="27" t="s">
        <v>274</v>
      </c>
      <c r="D53" s="175" t="s">
        <v>220</v>
      </c>
      <c r="E53" s="176">
        <v>1215000</v>
      </c>
      <c r="F53" s="176">
        <v>1305000</v>
      </c>
      <c r="G53" s="176">
        <v>1215000</v>
      </c>
      <c r="H53" s="176">
        <v>1350000</v>
      </c>
      <c r="I53" s="176">
        <v>1350000</v>
      </c>
      <c r="J53" s="176">
        <v>1350000</v>
      </c>
      <c r="K53" s="176">
        <v>1260000</v>
      </c>
      <c r="L53" s="176">
        <v>1395000</v>
      </c>
      <c r="M53" s="176">
        <v>1350000</v>
      </c>
      <c r="N53" s="176">
        <v>1395000</v>
      </c>
      <c r="O53" s="176">
        <v>1350000</v>
      </c>
      <c r="P53" s="176">
        <f t="shared" si="0"/>
        <v>1170000</v>
      </c>
      <c r="Q53" s="177">
        <f t="shared" si="1"/>
        <v>15705000</v>
      </c>
      <c r="R53" s="178"/>
      <c r="S53" s="179">
        <f t="shared" si="2"/>
        <v>1308750</v>
      </c>
      <c r="T53" s="181"/>
    </row>
    <row r="54" spans="1:20" ht="33.75" x14ac:dyDescent="0.25">
      <c r="A54" s="173">
        <v>42</v>
      </c>
      <c r="B54" s="26">
        <v>1104383</v>
      </c>
      <c r="C54" s="27" t="s">
        <v>275</v>
      </c>
      <c r="D54" s="175" t="s">
        <v>220</v>
      </c>
      <c r="E54" s="176">
        <v>1170000</v>
      </c>
      <c r="F54" s="176">
        <v>1125000</v>
      </c>
      <c r="G54" s="176">
        <v>1215000</v>
      </c>
      <c r="H54" s="176">
        <v>1170000</v>
      </c>
      <c r="I54" s="176">
        <v>1170000</v>
      </c>
      <c r="J54" s="176">
        <v>1170000</v>
      </c>
      <c r="K54" s="176">
        <v>1170000</v>
      </c>
      <c r="L54" s="176">
        <v>1215000</v>
      </c>
      <c r="M54" s="176">
        <v>1170000</v>
      </c>
      <c r="N54" s="176">
        <v>1080000</v>
      </c>
      <c r="O54" s="176">
        <v>1215000</v>
      </c>
      <c r="P54" s="176">
        <f t="shared" si="0"/>
        <v>1170000</v>
      </c>
      <c r="Q54" s="177">
        <f t="shared" si="1"/>
        <v>14040000</v>
      </c>
      <c r="R54" s="178"/>
      <c r="S54" s="179">
        <f t="shared" si="2"/>
        <v>1170000</v>
      </c>
      <c r="T54" s="181"/>
    </row>
    <row r="55" spans="1:20" ht="33.75" x14ac:dyDescent="0.25">
      <c r="A55" s="173">
        <v>43</v>
      </c>
      <c r="B55" s="26">
        <v>1351663</v>
      </c>
      <c r="C55" s="27" t="s">
        <v>276</v>
      </c>
      <c r="D55" s="175" t="s">
        <v>277</v>
      </c>
      <c r="E55" s="176">
        <v>1395000</v>
      </c>
      <c r="F55" s="176">
        <v>1305000</v>
      </c>
      <c r="G55" s="176">
        <v>1530000</v>
      </c>
      <c r="H55" s="176">
        <v>1305000</v>
      </c>
      <c r="I55" s="176">
        <v>1395000</v>
      </c>
      <c r="J55" s="176">
        <v>1350000</v>
      </c>
      <c r="K55" s="176">
        <v>1395000</v>
      </c>
      <c r="L55" s="176">
        <v>1395000</v>
      </c>
      <c r="M55" s="176">
        <v>1350000</v>
      </c>
      <c r="N55" s="176">
        <v>1395000</v>
      </c>
      <c r="O55" s="176">
        <v>1350000</v>
      </c>
      <c r="P55" s="176">
        <f t="shared" si="0"/>
        <v>1170000</v>
      </c>
      <c r="Q55" s="177">
        <f t="shared" si="1"/>
        <v>16335000</v>
      </c>
      <c r="R55" s="178">
        <v>690000</v>
      </c>
      <c r="S55" s="179">
        <f t="shared" si="2"/>
        <v>671250</v>
      </c>
      <c r="T55" s="181"/>
    </row>
    <row r="56" spans="1:20" ht="33.75" x14ac:dyDescent="0.25">
      <c r="A56" s="173">
        <v>44</v>
      </c>
      <c r="B56" s="26">
        <v>3956214</v>
      </c>
      <c r="C56" s="27" t="s">
        <v>278</v>
      </c>
      <c r="D56" s="175" t="s">
        <v>241</v>
      </c>
      <c r="E56" s="176">
        <v>1215000</v>
      </c>
      <c r="F56" s="176">
        <v>1305000</v>
      </c>
      <c r="G56" s="176">
        <v>1215000</v>
      </c>
      <c r="H56" s="176">
        <v>1350000</v>
      </c>
      <c r="I56" s="176">
        <v>1350000</v>
      </c>
      <c r="J56" s="176">
        <v>1350000</v>
      </c>
      <c r="K56" s="176">
        <v>450000</v>
      </c>
      <c r="L56" s="176">
        <v>0</v>
      </c>
      <c r="M56" s="176">
        <v>1395000</v>
      </c>
      <c r="N56" s="176">
        <v>1440000</v>
      </c>
      <c r="O56" s="176">
        <v>1350000</v>
      </c>
      <c r="P56" s="176">
        <f t="shared" si="0"/>
        <v>1170000</v>
      </c>
      <c r="Q56" s="177">
        <f t="shared" si="1"/>
        <v>13590000</v>
      </c>
      <c r="R56" s="178">
        <v>637500</v>
      </c>
      <c r="S56" s="179">
        <f t="shared" si="2"/>
        <v>495000</v>
      </c>
      <c r="T56" s="181"/>
    </row>
    <row r="57" spans="1:20" ht="33.75" x14ac:dyDescent="0.25">
      <c r="A57" s="173">
        <v>45</v>
      </c>
      <c r="B57" s="184">
        <v>3549970</v>
      </c>
      <c r="C57" s="27" t="s">
        <v>279</v>
      </c>
      <c r="D57" s="187" t="s">
        <v>280</v>
      </c>
      <c r="E57" s="176">
        <v>1305000</v>
      </c>
      <c r="F57" s="176">
        <v>1170000</v>
      </c>
      <c r="G57" s="176">
        <v>1395000</v>
      </c>
      <c r="H57" s="176">
        <v>1440000</v>
      </c>
      <c r="I57" s="176">
        <v>1575000</v>
      </c>
      <c r="J57" s="176">
        <v>1350000</v>
      </c>
      <c r="K57" s="176">
        <v>1170000</v>
      </c>
      <c r="L57" s="176">
        <v>1485000</v>
      </c>
      <c r="M57" s="176">
        <v>1440000</v>
      </c>
      <c r="N57" s="176">
        <v>765000</v>
      </c>
      <c r="O57" s="176">
        <v>1305000</v>
      </c>
      <c r="P57" s="176">
        <f t="shared" si="0"/>
        <v>1170000</v>
      </c>
      <c r="Q57" s="177">
        <f t="shared" si="1"/>
        <v>15570000</v>
      </c>
      <c r="R57" s="178"/>
      <c r="S57" s="179">
        <f t="shared" si="2"/>
        <v>1297500</v>
      </c>
      <c r="T57" s="181"/>
    </row>
    <row r="58" spans="1:20" ht="22.5" x14ac:dyDescent="0.25">
      <c r="A58" s="173">
        <v>46</v>
      </c>
      <c r="B58" s="184">
        <v>6261647</v>
      </c>
      <c r="C58" s="27" t="s">
        <v>281</v>
      </c>
      <c r="D58" s="187" t="s">
        <v>254</v>
      </c>
      <c r="E58" s="176">
        <v>1440000</v>
      </c>
      <c r="F58" s="176">
        <v>1215000</v>
      </c>
      <c r="G58" s="176">
        <v>1440000</v>
      </c>
      <c r="H58" s="176">
        <v>1395000</v>
      </c>
      <c r="I58" s="176">
        <v>1305000</v>
      </c>
      <c r="J58" s="176">
        <v>1260000</v>
      </c>
      <c r="K58" s="176">
        <v>1395000</v>
      </c>
      <c r="L58" s="176">
        <v>1395000</v>
      </c>
      <c r="M58" s="176">
        <v>1395000</v>
      </c>
      <c r="N58" s="176">
        <v>1395000</v>
      </c>
      <c r="O58" s="176">
        <v>1305000</v>
      </c>
      <c r="P58" s="176">
        <f t="shared" si="0"/>
        <v>1170000</v>
      </c>
      <c r="Q58" s="177">
        <f t="shared" si="1"/>
        <v>16110000</v>
      </c>
      <c r="R58" s="178"/>
      <c r="S58" s="179">
        <f t="shared" si="2"/>
        <v>1342500</v>
      </c>
      <c r="T58" s="181"/>
    </row>
    <row r="59" spans="1:20" ht="22.5" x14ac:dyDescent="0.25">
      <c r="A59" s="173">
        <v>47</v>
      </c>
      <c r="B59" s="26">
        <v>1439612</v>
      </c>
      <c r="C59" s="27" t="s">
        <v>282</v>
      </c>
      <c r="D59" s="175" t="s">
        <v>226</v>
      </c>
      <c r="E59" s="176">
        <v>1170000</v>
      </c>
      <c r="F59" s="176">
        <v>1125000</v>
      </c>
      <c r="G59" s="176">
        <v>1125000</v>
      </c>
      <c r="H59" s="176">
        <v>1350000</v>
      </c>
      <c r="I59" s="176">
        <v>1260000</v>
      </c>
      <c r="J59" s="176">
        <v>1350000</v>
      </c>
      <c r="K59" s="176">
        <v>1170000</v>
      </c>
      <c r="L59" s="176">
        <v>1170000</v>
      </c>
      <c r="M59" s="176">
        <v>1170000</v>
      </c>
      <c r="N59" s="176">
        <v>1080000</v>
      </c>
      <c r="O59" s="176">
        <v>1170000</v>
      </c>
      <c r="P59" s="176">
        <f t="shared" si="0"/>
        <v>1170000</v>
      </c>
      <c r="Q59" s="177">
        <f t="shared" si="1"/>
        <v>14310000</v>
      </c>
      <c r="R59" s="178"/>
      <c r="S59" s="179">
        <f t="shared" si="2"/>
        <v>1192500</v>
      </c>
      <c r="T59" s="181"/>
    </row>
    <row r="60" spans="1:20" ht="22.5" x14ac:dyDescent="0.25">
      <c r="A60" s="173">
        <v>48</v>
      </c>
      <c r="B60" s="184">
        <v>1008126</v>
      </c>
      <c r="C60" s="27" t="s">
        <v>283</v>
      </c>
      <c r="D60" s="175" t="s">
        <v>284</v>
      </c>
      <c r="E60" s="176">
        <v>1215000</v>
      </c>
      <c r="F60" s="176">
        <v>1305000</v>
      </c>
      <c r="G60" s="176">
        <v>1350000</v>
      </c>
      <c r="H60" s="176">
        <v>1350000</v>
      </c>
      <c r="I60" s="176">
        <v>1305000</v>
      </c>
      <c r="J60" s="176">
        <v>1350000</v>
      </c>
      <c r="K60" s="176">
        <v>1350000</v>
      </c>
      <c r="L60" s="176">
        <v>1395000</v>
      </c>
      <c r="M60" s="176">
        <v>1170000</v>
      </c>
      <c r="N60" s="176">
        <v>1215000</v>
      </c>
      <c r="O60" s="176">
        <v>0</v>
      </c>
      <c r="P60" s="176">
        <f t="shared" si="0"/>
        <v>1170000</v>
      </c>
      <c r="Q60" s="177">
        <f t="shared" si="1"/>
        <v>14175000</v>
      </c>
      <c r="R60" s="178"/>
      <c r="S60" s="179">
        <f t="shared" si="2"/>
        <v>1181250</v>
      </c>
      <c r="T60" s="181"/>
    </row>
    <row r="61" spans="1:20" ht="22.5" x14ac:dyDescent="0.25">
      <c r="A61" s="173">
        <v>49</v>
      </c>
      <c r="B61" s="184" t="s">
        <v>285</v>
      </c>
      <c r="C61" s="27" t="s">
        <v>286</v>
      </c>
      <c r="D61" s="187" t="s">
        <v>220</v>
      </c>
      <c r="E61" s="176">
        <v>1350000</v>
      </c>
      <c r="F61" s="176">
        <v>1215000</v>
      </c>
      <c r="G61" s="176">
        <v>1170000</v>
      </c>
      <c r="H61" s="176">
        <v>1170000</v>
      </c>
      <c r="I61" s="176">
        <v>1215000</v>
      </c>
      <c r="J61" s="176">
        <v>1215000</v>
      </c>
      <c r="K61" s="176">
        <v>1260000</v>
      </c>
      <c r="L61" s="176">
        <v>1350000</v>
      </c>
      <c r="M61" s="176">
        <v>1350000</v>
      </c>
      <c r="N61" s="176">
        <v>1395000</v>
      </c>
      <c r="O61" s="176">
        <v>1350000</v>
      </c>
      <c r="P61" s="176">
        <f t="shared" si="0"/>
        <v>1170000</v>
      </c>
      <c r="Q61" s="177">
        <f t="shared" si="1"/>
        <v>15210000</v>
      </c>
      <c r="R61" s="178"/>
      <c r="S61" s="179">
        <f t="shared" si="2"/>
        <v>1267500</v>
      </c>
      <c r="T61" s="181"/>
    </row>
    <row r="62" spans="1:20" ht="33.75" x14ac:dyDescent="0.25">
      <c r="A62" s="173">
        <v>50</v>
      </c>
      <c r="B62" s="184">
        <v>3684807</v>
      </c>
      <c r="C62" s="27" t="s">
        <v>287</v>
      </c>
      <c r="D62" s="187" t="s">
        <v>288</v>
      </c>
      <c r="E62" s="176">
        <v>1620000</v>
      </c>
      <c r="F62" s="176">
        <v>1485000</v>
      </c>
      <c r="G62" s="176">
        <v>1350000</v>
      </c>
      <c r="H62" s="176">
        <v>1485000</v>
      </c>
      <c r="I62" s="176">
        <v>1620000</v>
      </c>
      <c r="J62" s="176">
        <v>1440000</v>
      </c>
      <c r="K62" s="176">
        <v>1620000</v>
      </c>
      <c r="L62" s="176">
        <v>1350000</v>
      </c>
      <c r="M62" s="176">
        <v>1530000</v>
      </c>
      <c r="N62" s="176">
        <v>1710000</v>
      </c>
      <c r="O62" s="176">
        <f>1170000+350000</f>
        <v>1520000</v>
      </c>
      <c r="P62" s="176">
        <f t="shared" si="0"/>
        <v>1170000</v>
      </c>
      <c r="Q62" s="177">
        <f t="shared" si="1"/>
        <v>17900000</v>
      </c>
      <c r="R62" s="178"/>
      <c r="S62" s="179">
        <f t="shared" si="2"/>
        <v>1491666.6666666667</v>
      </c>
      <c r="T62" s="181"/>
    </row>
    <row r="63" spans="1:20" ht="45" x14ac:dyDescent="0.25">
      <c r="A63" s="173">
        <v>51</v>
      </c>
      <c r="B63" s="26">
        <v>1404000</v>
      </c>
      <c r="C63" s="27" t="s">
        <v>289</v>
      </c>
      <c r="D63" s="175" t="s">
        <v>241</v>
      </c>
      <c r="E63" s="176">
        <v>1125000</v>
      </c>
      <c r="F63" s="176">
        <v>1260000</v>
      </c>
      <c r="G63" s="176">
        <v>1035000</v>
      </c>
      <c r="H63" s="176">
        <v>1215000</v>
      </c>
      <c r="I63" s="176">
        <v>1350000</v>
      </c>
      <c r="J63" s="176">
        <v>1395000</v>
      </c>
      <c r="K63" s="176">
        <v>1350000</v>
      </c>
      <c r="L63" s="176">
        <v>1395000</v>
      </c>
      <c r="M63" s="176">
        <v>1305000</v>
      </c>
      <c r="N63" s="176">
        <v>1440000</v>
      </c>
      <c r="O63" s="176">
        <v>1260000</v>
      </c>
      <c r="P63" s="176">
        <f t="shared" si="0"/>
        <v>1170000</v>
      </c>
      <c r="Q63" s="177">
        <f t="shared" si="1"/>
        <v>15300000</v>
      </c>
      <c r="R63" s="178"/>
      <c r="S63" s="179">
        <f t="shared" si="2"/>
        <v>1275000</v>
      </c>
      <c r="T63" s="181"/>
    </row>
    <row r="64" spans="1:20" ht="33.75" x14ac:dyDescent="0.25">
      <c r="A64" s="173">
        <v>52</v>
      </c>
      <c r="B64" s="184">
        <v>3344394</v>
      </c>
      <c r="C64" s="27" t="s">
        <v>290</v>
      </c>
      <c r="D64" s="188" t="s">
        <v>284</v>
      </c>
      <c r="E64" s="176">
        <v>1215000</v>
      </c>
      <c r="F64" s="176">
        <v>1305000</v>
      </c>
      <c r="G64" s="176">
        <v>1395000</v>
      </c>
      <c r="H64" s="176">
        <v>1170000</v>
      </c>
      <c r="I64" s="176">
        <v>1305000</v>
      </c>
      <c r="J64" s="176">
        <v>1350000</v>
      </c>
      <c r="K64" s="176">
        <v>1350000</v>
      </c>
      <c r="L64" s="176">
        <v>1350000</v>
      </c>
      <c r="M64" s="176">
        <v>1170000</v>
      </c>
      <c r="N64" s="176">
        <v>1170000</v>
      </c>
      <c r="O64" s="176">
        <v>0</v>
      </c>
      <c r="P64" s="176">
        <f t="shared" si="0"/>
        <v>1170000</v>
      </c>
      <c r="Q64" s="177">
        <f t="shared" si="1"/>
        <v>13950000</v>
      </c>
      <c r="R64" s="178">
        <v>500000</v>
      </c>
      <c r="S64" s="179">
        <f t="shared" si="2"/>
        <v>662500</v>
      </c>
      <c r="T64" s="181"/>
    </row>
    <row r="65" spans="1:25" ht="33.75" x14ac:dyDescent="0.25">
      <c r="A65" s="173">
        <v>53</v>
      </c>
      <c r="B65" s="180">
        <v>4040859</v>
      </c>
      <c r="C65" s="27" t="s">
        <v>291</v>
      </c>
      <c r="D65" s="175" t="s">
        <v>220</v>
      </c>
      <c r="E65" s="189">
        <v>0</v>
      </c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675000</v>
      </c>
      <c r="L65" s="176">
        <v>1125000</v>
      </c>
      <c r="M65" s="176">
        <v>990000</v>
      </c>
      <c r="N65" s="176">
        <v>1080000</v>
      </c>
      <c r="O65" s="176">
        <v>1170000</v>
      </c>
      <c r="P65" s="176">
        <f t="shared" si="0"/>
        <v>1170000</v>
      </c>
      <c r="Q65" s="177">
        <f t="shared" si="1"/>
        <v>6210000</v>
      </c>
      <c r="R65" s="178"/>
      <c r="S65" s="179">
        <f t="shared" si="2"/>
        <v>517500</v>
      </c>
      <c r="T65" s="181"/>
    </row>
    <row r="66" spans="1:25" ht="34.5" x14ac:dyDescent="0.25">
      <c r="A66" s="173">
        <v>54</v>
      </c>
      <c r="B66" s="190">
        <v>1878403</v>
      </c>
      <c r="C66" s="27" t="s">
        <v>292</v>
      </c>
      <c r="D66" s="191" t="s">
        <v>293</v>
      </c>
      <c r="E66" s="176">
        <v>1395000</v>
      </c>
      <c r="F66" s="176">
        <v>1305000</v>
      </c>
      <c r="G66" s="176">
        <v>1395000</v>
      </c>
      <c r="H66" s="176">
        <v>1350000</v>
      </c>
      <c r="I66" s="176">
        <v>1350000</v>
      </c>
      <c r="J66" s="176">
        <v>1350000</v>
      </c>
      <c r="K66" s="176">
        <v>1350000</v>
      </c>
      <c r="L66" s="176">
        <v>1350000</v>
      </c>
      <c r="M66" s="176">
        <v>1350000</v>
      </c>
      <c r="N66" s="176">
        <v>1395000</v>
      </c>
      <c r="O66" s="176">
        <v>1350000</v>
      </c>
      <c r="P66" s="176">
        <f t="shared" si="0"/>
        <v>1170000</v>
      </c>
      <c r="Q66" s="177">
        <f t="shared" si="1"/>
        <v>16110000</v>
      </c>
      <c r="R66" s="178"/>
      <c r="S66" s="179">
        <f t="shared" si="2"/>
        <v>1342500</v>
      </c>
      <c r="T66" s="181"/>
    </row>
    <row r="67" spans="1:25" ht="23.25" x14ac:dyDescent="0.25">
      <c r="A67" s="173">
        <v>55</v>
      </c>
      <c r="B67" s="190">
        <v>5006296</v>
      </c>
      <c r="C67" s="27" t="s">
        <v>294</v>
      </c>
      <c r="D67" s="191" t="s">
        <v>295</v>
      </c>
      <c r="E67" s="176">
        <v>900000</v>
      </c>
      <c r="F67" s="176">
        <v>900000</v>
      </c>
      <c r="G67" s="176">
        <v>900000</v>
      </c>
      <c r="H67" s="176">
        <v>900000</v>
      </c>
      <c r="I67" s="176">
        <v>900000</v>
      </c>
      <c r="J67" s="176">
        <v>900000</v>
      </c>
      <c r="K67" s="176">
        <v>900000</v>
      </c>
      <c r="L67" s="176">
        <v>900000</v>
      </c>
      <c r="M67" s="176">
        <v>900000</v>
      </c>
      <c r="N67" s="176">
        <v>930000</v>
      </c>
      <c r="O67" s="176">
        <v>900000</v>
      </c>
      <c r="P67" s="186">
        <v>900000</v>
      </c>
      <c r="Q67" s="177">
        <f t="shared" si="1"/>
        <v>10830000</v>
      </c>
      <c r="R67" s="178"/>
      <c r="S67" s="179">
        <f t="shared" si="2"/>
        <v>902500</v>
      </c>
      <c r="T67" s="181"/>
    </row>
    <row r="68" spans="1:25" ht="22.5" x14ac:dyDescent="0.25">
      <c r="A68" s="173">
        <v>56</v>
      </c>
      <c r="B68" s="180">
        <v>4106612</v>
      </c>
      <c r="C68" s="192" t="s">
        <v>296</v>
      </c>
      <c r="D68" s="193" t="s">
        <v>220</v>
      </c>
      <c r="E68" s="176">
        <v>945000</v>
      </c>
      <c r="F68" s="176">
        <v>1305000</v>
      </c>
      <c r="G68" s="176">
        <v>1305000</v>
      </c>
      <c r="H68" s="176">
        <v>1170000</v>
      </c>
      <c r="I68" s="176">
        <v>1395000</v>
      </c>
      <c r="J68" s="176">
        <v>1350000</v>
      </c>
      <c r="K68" s="176">
        <v>1350000</v>
      </c>
      <c r="L68" s="176">
        <v>1395000</v>
      </c>
      <c r="M68" s="176">
        <v>1350000</v>
      </c>
      <c r="N68" s="176">
        <v>1395000</v>
      </c>
      <c r="O68" s="176">
        <v>1350000</v>
      </c>
      <c r="P68" s="176">
        <f t="shared" si="0"/>
        <v>1170000</v>
      </c>
      <c r="Q68" s="177">
        <f t="shared" si="1"/>
        <v>15480000</v>
      </c>
      <c r="R68" s="178"/>
      <c r="S68" s="179">
        <f t="shared" si="2"/>
        <v>1290000</v>
      </c>
      <c r="T68" s="181"/>
    </row>
    <row r="69" spans="1:25" x14ac:dyDescent="0.25">
      <c r="A69" s="194"/>
      <c r="B69" s="195"/>
      <c r="C69" s="196"/>
      <c r="D69" s="197" t="s">
        <v>297</v>
      </c>
      <c r="E69" s="198">
        <f t="shared" ref="E69:S69" si="3">SUM(E13:E68)</f>
        <v>55645000</v>
      </c>
      <c r="F69" s="198">
        <f t="shared" si="3"/>
        <v>58060000</v>
      </c>
      <c r="G69" s="198">
        <f t="shared" si="3"/>
        <v>63540000</v>
      </c>
      <c r="H69" s="198">
        <f t="shared" si="3"/>
        <v>68415000</v>
      </c>
      <c r="I69" s="198">
        <f t="shared" si="3"/>
        <v>69970000</v>
      </c>
      <c r="J69" s="198">
        <f t="shared" si="3"/>
        <v>68780000</v>
      </c>
      <c r="K69" s="198">
        <f t="shared" si="3"/>
        <v>64665000</v>
      </c>
      <c r="L69" s="198">
        <f t="shared" si="3"/>
        <v>62125000</v>
      </c>
      <c r="M69" s="198">
        <f t="shared" si="3"/>
        <v>65720000</v>
      </c>
      <c r="N69" s="198">
        <f t="shared" si="3"/>
        <v>67110000</v>
      </c>
      <c r="O69" s="198">
        <f t="shared" si="3"/>
        <v>61155000</v>
      </c>
      <c r="P69" s="198">
        <f t="shared" si="3"/>
        <v>61545000</v>
      </c>
      <c r="Q69" s="198">
        <f t="shared" si="3"/>
        <v>766730000</v>
      </c>
      <c r="R69" s="199">
        <f t="shared" si="3"/>
        <v>3751250</v>
      </c>
      <c r="S69" s="200">
        <f t="shared" si="3"/>
        <v>60142916.666666664</v>
      </c>
      <c r="T69" s="201"/>
    </row>
    <row r="70" spans="1:25" x14ac:dyDescent="0.25">
      <c r="A70" s="202"/>
      <c r="B70" s="202"/>
      <c r="C70" s="202"/>
      <c r="D70" s="202"/>
      <c r="E70" s="203"/>
      <c r="F70" s="202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2"/>
      <c r="R70" s="205"/>
      <c r="S70" s="206"/>
      <c r="T70" s="202"/>
      <c r="U70" s="202"/>
    </row>
    <row r="71" spans="1:25" ht="15" x14ac:dyDescent="0.2">
      <c r="A71" s="207"/>
      <c r="B71" s="207" t="s">
        <v>298</v>
      </c>
      <c r="C71" s="208"/>
      <c r="D71" s="208"/>
      <c r="E71" s="208"/>
      <c r="F71" s="207"/>
      <c r="G71" s="208"/>
      <c r="H71" s="208"/>
      <c r="I71" s="208"/>
      <c r="J71" s="208"/>
      <c r="K71" s="208"/>
      <c r="M71" s="208"/>
      <c r="N71" s="208"/>
      <c r="O71" s="208"/>
      <c r="P71" s="208"/>
      <c r="Q71" s="208"/>
      <c r="R71" s="209" t="s">
        <v>299</v>
      </c>
      <c r="S71" s="210"/>
      <c r="T71" s="208"/>
      <c r="U71" s="208"/>
      <c r="V71" s="208"/>
    </row>
    <row r="72" spans="1:25" ht="15" x14ac:dyDescent="0.2">
      <c r="A72" s="208"/>
      <c r="B72" s="208"/>
      <c r="C72" s="208"/>
      <c r="D72" s="208"/>
      <c r="E72" s="207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11"/>
      <c r="S72" s="210"/>
      <c r="T72" s="208"/>
      <c r="U72" s="208"/>
      <c r="V72" s="208"/>
      <c r="W72" s="208"/>
      <c r="X72" s="208"/>
      <c r="Y72" s="208"/>
    </row>
    <row r="73" spans="1:25" ht="15" x14ac:dyDescent="0.2">
      <c r="A73" s="212"/>
      <c r="B73" s="94"/>
      <c r="C73" s="96"/>
      <c r="D73" s="1"/>
      <c r="E73" s="213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214"/>
      <c r="S73" s="215"/>
      <c r="T73" s="97"/>
      <c r="U73" s="96"/>
      <c r="V73" s="216"/>
      <c r="W73" s="217"/>
      <c r="X73" s="96"/>
      <c r="Y73" s="96"/>
    </row>
    <row r="74" spans="1:25" ht="15" x14ac:dyDescent="0.2">
      <c r="A74" s="212"/>
      <c r="B74" s="94"/>
      <c r="C74" s="96"/>
      <c r="D74" s="1"/>
      <c r="E74" s="213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214"/>
      <c r="S74" s="215"/>
      <c r="T74" s="97"/>
      <c r="U74" s="96"/>
      <c r="V74" s="216"/>
      <c r="W74" s="217"/>
      <c r="X74" s="96"/>
      <c r="Y74" s="96"/>
    </row>
    <row r="75" spans="1:25" ht="15" x14ac:dyDescent="0.2">
      <c r="A75" s="212"/>
      <c r="B75" s="94"/>
      <c r="C75" s="96"/>
      <c r="D75" s="1"/>
      <c r="E75" s="213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214"/>
      <c r="S75" s="215"/>
      <c r="T75" s="97"/>
      <c r="U75" s="96"/>
      <c r="V75" s="216"/>
      <c r="W75" s="217"/>
      <c r="X75" s="96"/>
      <c r="Y75" s="96"/>
    </row>
    <row r="76" spans="1:25" x14ac:dyDescent="0.25">
      <c r="A76" s="212"/>
      <c r="B76" s="93"/>
      <c r="C76" s="218" t="s">
        <v>178</v>
      </c>
      <c r="D76" s="7"/>
      <c r="F76" s="93"/>
      <c r="H76" s="93" t="s">
        <v>300</v>
      </c>
      <c r="K76" s="7"/>
      <c r="M76" s="96"/>
      <c r="N76" s="219"/>
      <c r="O76" s="7" t="s">
        <v>180</v>
      </c>
      <c r="Q76" s="7"/>
      <c r="R76" s="157"/>
    </row>
    <row r="77" spans="1:25" x14ac:dyDescent="0.25">
      <c r="A77" s="212"/>
      <c r="B77" s="93"/>
      <c r="C77" s="93" t="s">
        <v>181</v>
      </c>
      <c r="F77" s="93"/>
      <c r="H77" s="93" t="s">
        <v>182</v>
      </c>
      <c r="K77" s="7"/>
      <c r="M77" s="96"/>
      <c r="N77" s="219"/>
      <c r="O77" s="7" t="s">
        <v>183</v>
      </c>
      <c r="Q77" s="7"/>
      <c r="R77" s="157"/>
    </row>
    <row r="78" spans="1:25" ht="15" x14ac:dyDescent="0.2">
      <c r="A78" s="212"/>
      <c r="B78" s="96"/>
      <c r="C78" s="96"/>
      <c r="D78" s="1"/>
      <c r="E78" s="213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214"/>
      <c r="S78" s="215"/>
      <c r="T78" s="97"/>
      <c r="U78" s="96"/>
      <c r="V78" s="219"/>
      <c r="W78" s="220"/>
      <c r="X78" s="93"/>
      <c r="Y78" s="93"/>
    </row>
  </sheetData>
  <conditionalFormatting sqref="B13:P34 B35:J51 K35:P63 B52:C52 D52:D53 E52:J63 C53 B54:D54 C55:C63 D55:D67 E64:P68 B65">
    <cfRule type="containsText" dxfId="1" priority="1" operator="containsText" text="NO COBRO">
      <formula>NOT(ISERROR(SEARCH("NO COBRO",B13)))</formula>
    </cfRule>
    <cfRule type="containsText" dxfId="0" priority="2" operator="containsText" text="COBRO">
      <formula>NOT(ISERROR(SEARCH("COBRO",B13)))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Total de asignaciones 7º 5189</vt:lpstr>
      <vt:lpstr>Contratados</vt:lpstr>
      <vt:lpstr>Jornal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SATELLITE</cp:lastModifiedBy>
  <cp:lastPrinted>2021-01-07T12:05:12Z</cp:lastPrinted>
  <dcterms:created xsi:type="dcterms:W3CDTF">2003-03-07T14:03:57Z</dcterms:created>
  <dcterms:modified xsi:type="dcterms:W3CDTF">2026-02-23T11:29:42Z</dcterms:modified>
</cp:coreProperties>
</file>