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635" activeTab="0"/>
  </bookViews>
  <sheets>
    <sheet name="ASIGNACIONES 2020" sheetId="1" r:id="rId1"/>
  </sheets>
  <definedNames>
    <definedName name="_xlnm._FilterDatabase" localSheetId="0" hidden="1">'ASIGNACIONES 2020'!$A$8:$T$271</definedName>
    <definedName name="_xlnm.Print_Titles" localSheetId="0">'ASIGNACIONES 2020'!$1:$8</definedName>
  </definedNames>
  <calcPr fullCalcOnLoad="1"/>
</workbook>
</file>

<file path=xl/sharedStrings.xml><?xml version="1.0" encoding="utf-8"?>
<sst xmlns="http://schemas.openxmlformats.org/spreadsheetml/2006/main" count="409" uniqueCount="155">
  <si>
    <t xml:space="preserve">PLANILLA GENERAL DE PAGOS </t>
  </si>
  <si>
    <t>ORDEN N°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</si>
  <si>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</si>
  <si>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</si>
  <si>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</si>
  <si>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</si>
  <si>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</si>
  <si>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</si>
  <si>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</si>
  <si>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</si>
  <si>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</si>
  <si>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</si>
  <si>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</si>
  <si>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</si>
  <si>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</si>
  <si>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</si>
  <si>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</si>
  <si>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</si>
  <si>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</si>
  <si>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</si>
  <si>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</si>
  <si>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</si>
  <si>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Viáticos</t>
  </si>
  <si>
    <t>PERSONAL JORNALERO.</t>
  </si>
  <si>
    <t>CONCEJALES</t>
  </si>
  <si>
    <t>DIETA</t>
  </si>
  <si>
    <t>GASTO DE REPRESENTACION</t>
  </si>
  <si>
    <t xml:space="preserve">BENITO BAEZ </t>
  </si>
  <si>
    <t>Jornal</t>
  </si>
  <si>
    <t xml:space="preserve">WILMA ALDER DE MONGELOS </t>
  </si>
  <si>
    <t>LUCILA MENA CALDERON</t>
  </si>
  <si>
    <t>OSCAR MENA CARDOZO</t>
  </si>
  <si>
    <t xml:space="preserve">TOMASA ROMERO </t>
  </si>
  <si>
    <t>MERCEDES JULIANA QUIÑONEZ</t>
  </si>
  <si>
    <t xml:space="preserve">PASCUAL OCAMPOS </t>
  </si>
  <si>
    <t>TERESITA DEL NIÑO JESUS VERA B.</t>
  </si>
  <si>
    <t>ROSALINO GARCIA I.</t>
  </si>
  <si>
    <t>AMANDA MARIA LIBARDI R.</t>
  </si>
  <si>
    <t>ADOLFO FABIO CHILAVERT</t>
  </si>
  <si>
    <t>BACILISA DURE BARRIOS</t>
  </si>
  <si>
    <t>DERLIS RENE BARRIOS ARZA</t>
  </si>
  <si>
    <t xml:space="preserve">PEDRO UNDIA </t>
  </si>
  <si>
    <t xml:space="preserve">MABEL ESPINOLA RODI </t>
  </si>
  <si>
    <t xml:space="preserve">GUSTAVO ADOLFO ROGRIGUEZ </t>
  </si>
  <si>
    <t>Viaticos</t>
  </si>
  <si>
    <t xml:space="preserve">FRANCISCO BALBINO GONZALEZ PERALTA  </t>
  </si>
  <si>
    <t>MIGDONIO BENITEZ SOSA</t>
  </si>
  <si>
    <t>EDGAR NEGRETE GONZALEZ</t>
  </si>
  <si>
    <t>ESTEBAN VELAZQUEZ BOLAÑOS</t>
  </si>
  <si>
    <t>ROBERTO FARIÑA</t>
  </si>
  <si>
    <t>RODRIGO MARCELO MENA</t>
  </si>
  <si>
    <t>VICTOR HUGO CABALLERO VILLALBA</t>
  </si>
  <si>
    <t>EULOGIO AMARILLA COLMAN</t>
  </si>
  <si>
    <t>EULOGIO BARRIOS ROJAS</t>
  </si>
  <si>
    <t>ROMINA BELEN ALFONZO NUÑEZ</t>
  </si>
  <si>
    <t>DERLIS GUZMAN FLORES MENDOZA</t>
  </si>
  <si>
    <t>CARLOS HERIBERTO MENDOZA RUIZ DIAZ</t>
  </si>
  <si>
    <t>Bonificaciones</t>
  </si>
  <si>
    <t xml:space="preserve">GISSELLE NOHEMI IRALA </t>
  </si>
  <si>
    <t>WILFRIDO RAMON SAIZ BENITEZ</t>
  </si>
  <si>
    <t>FELICIA RAMIREZ LOPEZ</t>
  </si>
  <si>
    <t>VIDAL PALACIOS IBAÑEZ</t>
  </si>
  <si>
    <t xml:space="preserve">       </t>
  </si>
  <si>
    <t xml:space="preserve">DEMESIA RUIZ DIAZ </t>
  </si>
  <si>
    <t xml:space="preserve">VICTORINA LOPEZ  </t>
  </si>
  <si>
    <t>OSCAR DANIEL DUARTE FILARTIGA</t>
  </si>
  <si>
    <t>CRISTOBAL AQUINO JARA</t>
  </si>
  <si>
    <t>JUAN RAMON BLANCO GONZALEZ</t>
  </si>
  <si>
    <t>ELVIO NÚÑEZ GAUTO</t>
  </si>
  <si>
    <t xml:space="preserve">    </t>
  </si>
  <si>
    <t>jornal</t>
  </si>
  <si>
    <t>FERMIN ALONZO MARTINEZ</t>
  </si>
  <si>
    <t>RONALDO MANUEL CALDERON</t>
  </si>
  <si>
    <t>JUAN FRANCO GIMENEZ</t>
  </si>
  <si>
    <t>LIBANA ARCE SANABRIA</t>
  </si>
  <si>
    <t xml:space="preserve"> </t>
  </si>
  <si>
    <t>ADRIAN BOGARIN AGÜERO</t>
  </si>
  <si>
    <t>RONALD RAUL RIVAROLA FRANCO</t>
  </si>
  <si>
    <t>DAIBER DANIEL SANCHEZ ESPINOLA</t>
  </si>
  <si>
    <t>ROLANDO SANTIAGO PARINI NEGRETE</t>
  </si>
  <si>
    <t>JUAN ANTONIO MENDOZA GOMEZ</t>
  </si>
  <si>
    <t>NORA BEATTRIZ CARRERAS AGÜERO</t>
  </si>
  <si>
    <t>LEONCIA RAMIREZ DE BENEGAS</t>
  </si>
  <si>
    <t>GASPAR MARTIN AREVALOS BENITEZ</t>
  </si>
  <si>
    <t>MARCIAL EMILIANO VERA ROMERO</t>
  </si>
  <si>
    <t>CLARA MARIA JARA FERREIRA</t>
  </si>
  <si>
    <t>RUBEN ALDER LEGUIZAMON</t>
  </si>
  <si>
    <t>SILVIO MEZA NUÑEZ</t>
  </si>
  <si>
    <t>FERMIN MORINIGO COLMAN</t>
  </si>
  <si>
    <t>ANTONIO CARDOZO AGÜERO</t>
  </si>
  <si>
    <t>ESTEFANI MONSERRATH CAZCO GRABOSKY</t>
  </si>
  <si>
    <t>PEDRO JAVIER BRITEZ MENDOZA</t>
  </si>
  <si>
    <t>AMELIO DIAZ VALLEJOS</t>
  </si>
  <si>
    <t>PEDRO ANTONIO GOMEZ GAUTO</t>
  </si>
  <si>
    <t>FELIZ BALBINO GONZALEZ MALDONADO</t>
  </si>
  <si>
    <t>EVER ARNALDO LIBARDI SOSA</t>
  </si>
  <si>
    <t>TOMAS MALDONADO OCAMPOS</t>
  </si>
  <si>
    <t>AVILIO MARTINEZ ESPINOZA</t>
  </si>
  <si>
    <t>MANFREDO CAZCO LEGUIZAMON</t>
  </si>
  <si>
    <t>PEDRO ANTONIO MOREL AREVALOS</t>
  </si>
  <si>
    <t>VIRGILIO DANIEL ENCINA DENIS</t>
  </si>
  <si>
    <t>SARA RAQUEL RUIZ DIAZ OCAMPOS</t>
  </si>
  <si>
    <t>JOSE LIBRADO ACOSTA</t>
  </si>
  <si>
    <t>VIVIANA MABEL RIQUELME MACHADO</t>
  </si>
  <si>
    <t>ADRIAN AMARILLA VERA</t>
  </si>
  <si>
    <t>GABRIEL FARIÑA</t>
  </si>
  <si>
    <t>NELIO SILVERIANO DUARTE VAZQUEZ</t>
  </si>
  <si>
    <t>TEODORO ROBERT</t>
  </si>
  <si>
    <t>VICENTE DARIO BAEZ BENITEZ</t>
  </si>
  <si>
    <t>FATIMA MARIA PEREIRA OCAMPOS</t>
  </si>
  <si>
    <t>MARLENE ELIZABETH RODRIGUEZ ARECO</t>
  </si>
  <si>
    <t>EVANGELISTA VAZQUEZ</t>
  </si>
  <si>
    <t>LEANDRO VAZQUEZ PALACIOS</t>
  </si>
  <si>
    <t>LUIS MIGUEL VERA OCAMPOS</t>
  </si>
  <si>
    <t>DERLIS RAMON BERNAL MONJES</t>
  </si>
  <si>
    <t>JORGE ARTURO FRANCO JARA</t>
  </si>
  <si>
    <t>OSVALDO CARMONA ALMIRON</t>
  </si>
  <si>
    <t>FELIX VALOIS CAÑETE GONZALEZ</t>
  </si>
  <si>
    <t>MARIA CONCEPCION LEGUIZAMON ESTECHE</t>
  </si>
  <si>
    <t>SORAIA NEUHAUS</t>
  </si>
  <si>
    <t>DIEGO ARTURO ESTIGARRIBIA DORIA</t>
  </si>
  <si>
    <t>ALBERTO JAVIER CODAS LIBARDI</t>
  </si>
  <si>
    <t>FULVIO OCAMPOS</t>
  </si>
  <si>
    <t>DIANA ROMINA MONGELOS ALDER</t>
  </si>
  <si>
    <t>CELSO ANTONIO ESPINOLA GIMENEZ</t>
  </si>
  <si>
    <t>JOEL RAMON CUBILLA SANABRIA</t>
  </si>
  <si>
    <t>CORRESPONDIENTE AL EJERCICIO FISCAL 2020</t>
  </si>
  <si>
    <t>RAMON RUIZ DIAZ VEGA</t>
  </si>
  <si>
    <t>JORGE LUIS GONZALEZ MARTINEZ</t>
  </si>
  <si>
    <t>SERGIO DIOSNEL GONZALEZ CORVALAN</t>
  </si>
  <si>
    <t>JUAN ERIKO INSAURRALDE MORENO</t>
  </si>
  <si>
    <t>MARIELA MARTINEZ CANO</t>
  </si>
  <si>
    <t>MARIO ORTIZ DIAZ</t>
  </si>
  <si>
    <t>RODRIGO ALEJANDRO OCAMPOS DUNJO</t>
  </si>
  <si>
    <t xml:space="preserve">NELSON GAMARRA TRINIDAD </t>
  </si>
  <si>
    <t>ELIO ANTUNEZ GONZALEZ</t>
  </si>
  <si>
    <t>DIONICIO DAVID BENITEZ CACERES</t>
  </si>
  <si>
    <t>NILDA ROSANA RIVERO</t>
  </si>
  <si>
    <t>TATIANA BEATRIZ ACOSTA TORRES</t>
  </si>
  <si>
    <t>ENRIQUE CEFERINO AGUILERA MOREIRA</t>
  </si>
  <si>
    <t>ANGEL LOPEZ VILLAMAYOR</t>
  </si>
  <si>
    <t>JOSIA ELIEL SOSA PEREZ</t>
  </si>
  <si>
    <t>NELLY CAROLINA ORTIGOZA MACHADO</t>
  </si>
  <si>
    <t>HUGO ALEJANDRO MENA</t>
  </si>
  <si>
    <t>RUTH DAMARIS CRISTALDO ACOSTA</t>
  </si>
  <si>
    <t>LIZ MARLENE AQUINO BENEGAS</t>
  </si>
  <si>
    <t>NORMA ELIZABETH CARMONA BENITEZ</t>
  </si>
  <si>
    <t>LIZ MARLENE BENITEZ MENDOZA</t>
  </si>
  <si>
    <t>PANFILO GONZALEZ VAZQUEZ</t>
  </si>
  <si>
    <t>FRANCISCO MIGUEL GONZALEZ CHILAVERT</t>
  </si>
  <si>
    <t>GUIDO ALEJANDRO ARECO SAUCEDO</t>
  </si>
  <si>
    <t>DIEGO ANTONIO SILGUERO ACOSTA</t>
  </si>
  <si>
    <t>,</t>
  </si>
  <si>
    <t xml:space="preserve">TOTAL GENERAL 2020                                         </t>
  </si>
  <si>
    <t>AGUINALDO 2020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</si>
</sst>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_-;\-* #,##0_-;_-* &quot;-&quot;_-;_-@_-"/>
    <numFmt numFmtId="193" formatCode="_-* #,##0.00_-;\-* #,##0.00_-;_-* &quot;-&quot;??_-;_-@_-"/>
    <numFmt numFmtId="194" formatCode="#,##0;[Red]#,##0"/>
    <numFmt numFmtId="195" formatCode="_-[$€]* #,##0.00_-;\-[$€]* #,##0.00_-;_-[$€]* &quot;-&quot;??_-;_-@_-"/>
    <numFmt numFmtId="196" formatCode="_-* #,##0_-;\-* #,##0_-;_-* &quot;-&quot;??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3C0A]dddd\,\ dd&quot; de &quot;mmmm&quot; de &quot;yyyy"/>
    <numFmt numFmtId="202" formatCode="[$-3C0A]hh:mm:ss\ AM/PM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000000000000000_-;\-* #,##0.0000000000000000_-;_-* &quot;-&quot;??_-;_-@_-"/>
    <numFmt numFmtId="218" formatCode="_-* #,##0.00000000000000000_-;\-* #,##0.00000000000000000_-;_-* &quot;-&quot;??_-;_-@_-"/>
    <numFmt numFmtId="219" formatCode="_-* #,##0.000000000000000000_-;\-* #,##0.0000000000000000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29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9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4" fontId="2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196" fontId="2" fillId="35" borderId="10" xfId="50" applyNumberFormat="1" applyFont="1" applyFill="1" applyBorder="1" applyAlignment="1">
      <alignment/>
    </xf>
    <xf numFmtId="194" fontId="4" fillId="36" borderId="11" xfId="0" applyNumberFormat="1" applyFont="1" applyFill="1" applyBorder="1" applyAlignment="1">
      <alignment vertical="center" wrapText="1"/>
    </xf>
    <xf numFmtId="194" fontId="4" fillId="36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56" fillId="35" borderId="0" xfId="0" applyFont="1" applyFill="1" applyAlignment="1">
      <alignment/>
    </xf>
    <xf numFmtId="3" fontId="56" fillId="35" borderId="0" xfId="0" applyNumberFormat="1" applyFont="1" applyFill="1" applyAlignment="1">
      <alignment/>
    </xf>
    <xf numFmtId="196" fontId="2" fillId="0" borderId="0" xfId="0" applyNumberFormat="1" applyFont="1" applyAlignment="1">
      <alignment/>
    </xf>
    <xf numFmtId="196" fontId="4" fillId="34" borderId="10" xfId="50" applyNumberFormat="1" applyFont="1" applyFill="1" applyBorder="1" applyAlignment="1">
      <alignment horizontal="center" vertical="center" wrapText="1"/>
    </xf>
    <xf numFmtId="196" fontId="4" fillId="36" borderId="11" xfId="50" applyNumberFormat="1" applyFont="1" applyFill="1" applyBorder="1" applyAlignment="1">
      <alignment vertical="center" wrapText="1"/>
    </xf>
    <xf numFmtId="196" fontId="4" fillId="36" borderId="12" xfId="5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6" fontId="4" fillId="0" borderId="10" xfId="50" applyNumberFormat="1" applyFont="1" applyBorder="1" applyAlignment="1">
      <alignment horizontal="right"/>
    </xf>
    <xf numFmtId="0" fontId="10" fillId="0" borderId="0" xfId="0" applyFont="1" applyAlignment="1">
      <alignment/>
    </xf>
    <xf numFmtId="196" fontId="2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196" fontId="10" fillId="0" borderId="0" xfId="50" applyNumberFormat="1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1" xfId="0" applyFont="1" applyFill="1" applyBorder="1" applyAlignment="1">
      <alignment/>
    </xf>
    <xf numFmtId="194" fontId="0" fillId="0" borderId="0" xfId="0" applyNumberFormat="1" applyAlignment="1">
      <alignment/>
    </xf>
    <xf numFmtId="196" fontId="2" fillId="35" borderId="10" xfId="50" applyNumberFormat="1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196" fontId="2" fillId="36" borderId="18" xfId="50" applyNumberFormat="1" applyFont="1" applyFill="1" applyBorder="1" applyAlignment="1">
      <alignment/>
    </xf>
    <xf numFmtId="196" fontId="2" fillId="36" borderId="13" xfId="50" applyNumberFormat="1" applyFont="1" applyFill="1" applyBorder="1" applyAlignment="1">
      <alignment/>
    </xf>
    <xf numFmtId="196" fontId="2" fillId="36" borderId="16" xfId="50" applyNumberFormat="1" applyFont="1" applyFill="1" applyBorder="1" applyAlignment="1">
      <alignment/>
    </xf>
    <xf numFmtId="196" fontId="2" fillId="36" borderId="17" xfId="5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6" fontId="2" fillId="35" borderId="11" xfId="5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right" vertical="center" wrapText="1"/>
    </xf>
    <xf numFmtId="196" fontId="4" fillId="0" borderId="10" xfId="50" applyNumberFormat="1" applyFont="1" applyBorder="1" applyAlignment="1">
      <alignment horizontal="center"/>
    </xf>
    <xf numFmtId="196" fontId="2" fillId="35" borderId="19" xfId="50" applyNumberFormat="1" applyFont="1" applyFill="1" applyBorder="1" applyAlignment="1">
      <alignment/>
    </xf>
    <xf numFmtId="0" fontId="8" fillId="36" borderId="2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196" fontId="57" fillId="36" borderId="0" xfId="50" applyNumberFormat="1" applyFont="1" applyFill="1" applyBorder="1" applyAlignment="1">
      <alignment horizontal="center"/>
    </xf>
    <xf numFmtId="196" fontId="58" fillId="36" borderId="0" xfId="50" applyNumberFormat="1" applyFont="1" applyFill="1" applyBorder="1" applyAlignment="1">
      <alignment/>
    </xf>
    <xf numFmtId="196" fontId="2" fillId="36" borderId="0" xfId="50" applyNumberFormat="1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96" fontId="2" fillId="37" borderId="10" xfId="5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6" fontId="10" fillId="0" borderId="0" xfId="5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9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94" fontId="4" fillId="37" borderId="17" xfId="51" applyNumberFormat="1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196" fontId="2" fillId="38" borderId="10" xfId="50" applyNumberFormat="1" applyFont="1" applyFill="1" applyBorder="1" applyAlignment="1">
      <alignment horizontal="right"/>
    </xf>
    <xf numFmtId="196" fontId="4" fillId="38" borderId="10" xfId="50" applyNumberFormat="1" applyFont="1" applyFill="1" applyBorder="1" applyAlignment="1">
      <alignment horizontal="right"/>
    </xf>
    <xf numFmtId="196" fontId="2" fillId="38" borderId="11" xfId="50" applyNumberFormat="1" applyFont="1" applyFill="1" applyBorder="1" applyAlignment="1">
      <alignment horizontal="right"/>
    </xf>
    <xf numFmtId="194" fontId="4" fillId="38" borderId="10" xfId="0" applyNumberFormat="1" applyFont="1" applyFill="1" applyBorder="1" applyAlignment="1">
      <alignment horizontal="center" vertical="center" wrapText="1"/>
    </xf>
    <xf numFmtId="196" fontId="4" fillId="38" borderId="12" xfId="50" applyNumberFormat="1" applyFont="1" applyFill="1" applyBorder="1" applyAlignment="1">
      <alignment/>
    </xf>
    <xf numFmtId="196" fontId="4" fillId="38" borderId="10" xfId="50" applyNumberFormat="1" applyFont="1" applyFill="1" applyBorder="1" applyAlignment="1">
      <alignment/>
    </xf>
    <xf numFmtId="196" fontId="2" fillId="38" borderId="10" xfId="50" applyNumberFormat="1" applyFont="1" applyFill="1" applyBorder="1" applyAlignment="1">
      <alignment/>
    </xf>
    <xf numFmtId="196" fontId="4" fillId="38" borderId="22" xfId="50" applyNumberFormat="1" applyFont="1" applyFill="1" applyBorder="1" applyAlignment="1">
      <alignment/>
    </xf>
    <xf numFmtId="196" fontId="2" fillId="38" borderId="22" xfId="50" applyNumberFormat="1" applyFont="1" applyFill="1" applyBorder="1" applyAlignment="1">
      <alignment/>
    </xf>
    <xf numFmtId="196" fontId="4" fillId="38" borderId="22" xfId="50" applyNumberFormat="1" applyFont="1" applyFill="1" applyBorder="1" applyAlignment="1">
      <alignment horizontal="center"/>
    </xf>
    <xf numFmtId="196" fontId="4" fillId="38" borderId="18" xfId="50" applyNumberFormat="1" applyFont="1" applyFill="1" applyBorder="1" applyAlignment="1">
      <alignment/>
    </xf>
    <xf numFmtId="196" fontId="4" fillId="38" borderId="16" xfId="5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194" fontId="59" fillId="0" borderId="10" xfId="0" applyNumberFormat="1" applyFont="1" applyBorder="1" applyAlignment="1">
      <alignment horizontal="right" vertical="center" wrapText="1"/>
    </xf>
    <xf numFmtId="194" fontId="4" fillId="37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94" fontId="4" fillId="39" borderId="23" xfId="51" applyNumberFormat="1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96" fontId="2" fillId="35" borderId="12" xfId="50" applyNumberFormat="1" applyFont="1" applyFill="1" applyBorder="1" applyAlignment="1">
      <alignment/>
    </xf>
    <xf numFmtId="196" fontId="56" fillId="35" borderId="12" xfId="50" applyNumberFormat="1" applyFont="1" applyFill="1" applyBorder="1" applyAlignment="1">
      <alignment horizontal="right"/>
    </xf>
    <xf numFmtId="196" fontId="2" fillId="35" borderId="12" xfId="50" applyNumberFormat="1" applyFont="1" applyFill="1" applyBorder="1" applyAlignment="1">
      <alignment horizontal="right"/>
    </xf>
    <xf numFmtId="196" fontId="2" fillId="38" borderId="12" xfId="50" applyNumberFormat="1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right"/>
    </xf>
    <xf numFmtId="3" fontId="2" fillId="38" borderId="11" xfId="0" applyNumberFormat="1" applyFont="1" applyFill="1" applyBorder="1" applyAlignment="1">
      <alignment horizontal="right"/>
    </xf>
    <xf numFmtId="3" fontId="2" fillId="35" borderId="12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196" fontId="56" fillId="38" borderId="10" xfId="5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2" fillId="38" borderId="10" xfId="0" applyFont="1" applyFill="1" applyBorder="1" applyAlignment="1">
      <alignment/>
    </xf>
    <xf numFmtId="196" fontId="4" fillId="0" borderId="0" xfId="5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94" fontId="4" fillId="35" borderId="0" xfId="0" applyNumberFormat="1" applyFont="1" applyFill="1" applyBorder="1" applyAlignment="1">
      <alignment/>
    </xf>
    <xf numFmtId="194" fontId="4" fillId="35" borderId="23" xfId="0" applyNumberFormat="1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/>
    </xf>
    <xf numFmtId="0" fontId="60" fillId="36" borderId="18" xfId="0" applyFont="1" applyFill="1" applyBorder="1" applyAlignment="1">
      <alignment/>
    </xf>
    <xf numFmtId="0" fontId="60" fillId="36" borderId="19" xfId="0" applyFont="1" applyFill="1" applyBorder="1" applyAlignment="1">
      <alignment/>
    </xf>
    <xf numFmtId="0" fontId="60" fillId="36" borderId="1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196" fontId="4" fillId="39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194" fontId="4" fillId="0" borderId="11" xfId="0" applyNumberFormat="1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196" fontId="4" fillId="0" borderId="11" xfId="50" applyNumberFormat="1" applyFont="1" applyBorder="1" applyAlignment="1">
      <alignment horizontal="center" vertical="center" wrapText="1"/>
    </xf>
    <xf numFmtId="196" fontId="4" fillId="0" borderId="12" xfId="5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194" fontId="4" fillId="35" borderId="11" xfId="0" applyNumberFormat="1" applyFont="1" applyFill="1" applyBorder="1" applyAlignment="1">
      <alignment horizontal="left" vertical="center" wrapText="1"/>
    </xf>
    <xf numFmtId="194" fontId="4" fillId="35" borderId="12" xfId="0" applyNumberFormat="1" applyFont="1" applyFill="1" applyBorder="1" applyAlignment="1">
      <alignment horizontal="left" vertical="center" wrapText="1"/>
    </xf>
    <xf numFmtId="194" fontId="4" fillId="35" borderId="11" xfId="0" applyNumberFormat="1" applyFont="1" applyFill="1" applyBorder="1" applyAlignment="1">
      <alignment horizontal="center" vertical="center" wrapText="1"/>
    </xf>
    <xf numFmtId="194" fontId="4" fillId="35" borderId="12" xfId="0" applyNumberFormat="1" applyFont="1" applyFill="1" applyBorder="1" applyAlignment="1">
      <alignment horizontal="center" vertical="center" wrapText="1"/>
    </xf>
    <xf numFmtId="194" fontId="4" fillId="0" borderId="20" xfId="0" applyNumberFormat="1" applyFont="1" applyFill="1" applyBorder="1" applyAlignment="1">
      <alignment horizontal="center"/>
    </xf>
    <xf numFmtId="194" fontId="4" fillId="0" borderId="18" xfId="0" applyNumberFormat="1" applyFont="1" applyFill="1" applyBorder="1" applyAlignment="1">
      <alignment horizontal="center"/>
    </xf>
    <xf numFmtId="194" fontId="4" fillId="0" borderId="13" xfId="0" applyNumberFormat="1" applyFont="1" applyFill="1" applyBorder="1" applyAlignment="1">
      <alignment horizontal="center"/>
    </xf>
    <xf numFmtId="194" fontId="4" fillId="0" borderId="19" xfId="0" applyNumberFormat="1" applyFont="1" applyFill="1" applyBorder="1" applyAlignment="1">
      <alignment horizontal="center"/>
    </xf>
    <xf numFmtId="194" fontId="4" fillId="0" borderId="16" xfId="0" applyNumberFormat="1" applyFont="1" applyFill="1" applyBorder="1" applyAlignment="1">
      <alignment horizontal="center"/>
    </xf>
    <xf numFmtId="194" fontId="4" fillId="0" borderId="17" xfId="0" applyNumberFormat="1" applyFont="1" applyFill="1" applyBorder="1" applyAlignment="1">
      <alignment horizontal="center"/>
    </xf>
    <xf numFmtId="194" fontId="4" fillId="35" borderId="11" xfId="0" applyNumberFormat="1" applyFont="1" applyFill="1" applyBorder="1" applyAlignment="1">
      <alignment vertical="center" wrapText="1"/>
    </xf>
    <xf numFmtId="194" fontId="4" fillId="35" borderId="12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194" fontId="4" fillId="0" borderId="12" xfId="0" applyNumberFormat="1" applyFont="1" applyFill="1" applyBorder="1" applyAlignment="1">
      <alignment horizontal="center"/>
    </xf>
    <xf numFmtId="196" fontId="4" fillId="0" borderId="11" xfId="50" applyNumberFormat="1" applyFont="1" applyBorder="1" applyAlignment="1">
      <alignment horizontal="left"/>
    </xf>
    <xf numFmtId="196" fontId="4" fillId="0" borderId="12" xfId="5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96" fontId="4" fillId="0" borderId="23" xfId="50" applyNumberFormat="1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94" fontId="4" fillId="0" borderId="23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94" fontId="4" fillId="39" borderId="11" xfId="51" applyNumberFormat="1" applyFont="1" applyFill="1" applyBorder="1" applyAlignment="1">
      <alignment vertical="center" wrapText="1"/>
    </xf>
    <xf numFmtId="194" fontId="4" fillId="39" borderId="12" xfId="51" applyNumberFormat="1" applyFont="1" applyFill="1" applyBorder="1" applyAlignment="1">
      <alignment vertical="center" wrapText="1"/>
    </xf>
    <xf numFmtId="196" fontId="4" fillId="36" borderId="13" xfId="50" applyNumberFormat="1" applyFont="1" applyFill="1" applyBorder="1" applyAlignment="1">
      <alignment/>
    </xf>
    <xf numFmtId="196" fontId="4" fillId="36" borderId="17" xfId="50" applyNumberFormat="1" applyFont="1" applyFill="1" applyBorder="1" applyAlignment="1">
      <alignment/>
    </xf>
    <xf numFmtId="194" fontId="4" fillId="39" borderId="10" xfId="51" applyNumberFormat="1" applyFont="1" applyFill="1" applyBorder="1" applyAlignment="1">
      <alignment vertical="center" wrapText="1"/>
    </xf>
    <xf numFmtId="194" fontId="4" fillId="0" borderId="11" xfId="0" applyNumberFormat="1" applyFont="1" applyBorder="1" applyAlignment="1">
      <alignment horizontal="center" vertical="center"/>
    </xf>
    <xf numFmtId="194" fontId="4" fillId="0" borderId="12" xfId="0" applyNumberFormat="1" applyFont="1" applyBorder="1" applyAlignment="1">
      <alignment horizontal="center" vertical="center"/>
    </xf>
    <xf numFmtId="196" fontId="4" fillId="0" borderId="11" xfId="50" applyNumberFormat="1" applyFont="1" applyBorder="1" applyAlignment="1">
      <alignment horizontal="center" vertical="center"/>
    </xf>
    <xf numFmtId="196" fontId="4" fillId="0" borderId="12" xfId="50" applyNumberFormat="1" applyFont="1" applyBorder="1" applyAlignment="1">
      <alignment horizontal="center" vertical="center"/>
    </xf>
    <xf numFmtId="196" fontId="4" fillId="0" borderId="10" xfId="50" applyNumberFormat="1" applyFont="1" applyBorder="1" applyAlignment="1">
      <alignment horizontal="left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6" fontId="4" fillId="0" borderId="11" xfId="50" applyNumberFormat="1" applyFont="1" applyBorder="1" applyAlignment="1">
      <alignment horizontal="left" vertical="center" wrapText="1"/>
    </xf>
    <xf numFmtId="196" fontId="4" fillId="0" borderId="12" xfId="50" applyNumberFormat="1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194" fontId="4" fillId="39" borderId="23" xfId="51" applyNumberFormat="1" applyFont="1" applyFill="1" applyBorder="1" applyAlignment="1">
      <alignment vertical="center" wrapText="1"/>
    </xf>
    <xf numFmtId="196" fontId="4" fillId="39" borderId="11" xfId="0" applyNumberFormat="1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96" fontId="4" fillId="35" borderId="11" xfId="50" applyNumberFormat="1" applyFont="1" applyFill="1" applyBorder="1" applyAlignment="1">
      <alignment horizontal="left"/>
    </xf>
    <xf numFmtId="196" fontId="4" fillId="35" borderId="12" xfId="50" applyNumberFormat="1" applyFont="1" applyFill="1" applyBorder="1" applyAlignment="1">
      <alignment horizontal="left"/>
    </xf>
    <xf numFmtId="196" fontId="61" fillId="35" borderId="11" xfId="50" applyNumberFormat="1" applyFont="1" applyFill="1" applyBorder="1" applyAlignment="1">
      <alignment horizontal="left"/>
    </xf>
    <xf numFmtId="196" fontId="61" fillId="35" borderId="12" xfId="5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61" fillId="35" borderId="11" xfId="0" applyFont="1" applyFill="1" applyBorder="1" applyAlignment="1">
      <alignment horizontal="left" wrapText="1"/>
    </xf>
    <xf numFmtId="0" fontId="61" fillId="35" borderId="12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4" fontId="4" fillId="35" borderId="11" xfId="0" applyNumberFormat="1" applyFont="1" applyFill="1" applyBorder="1" applyAlignment="1">
      <alignment horizontal="center"/>
    </xf>
    <xf numFmtId="194" fontId="4" fillId="35" borderId="12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96" fontId="4" fillId="37" borderId="10" xfId="5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94" fontId="4" fillId="0" borderId="10" xfId="0" applyNumberFormat="1" applyFont="1" applyBorder="1" applyAlignment="1">
      <alignment horizontal="center" vertical="center"/>
    </xf>
    <xf numFmtId="196" fontId="4" fillId="0" borderId="23" xfId="50" applyNumberFormat="1" applyFont="1" applyBorder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6" fontId="4" fillId="0" borderId="10" xfId="50" applyNumberFormat="1" applyFont="1" applyFill="1" applyBorder="1" applyAlignment="1">
      <alignment horizontal="left" vertical="center" wrapText="1"/>
    </xf>
    <xf numFmtId="194" fontId="4" fillId="37" borderId="10" xfId="0" applyNumberFormat="1" applyFont="1" applyFill="1" applyBorder="1" applyAlignment="1">
      <alignment horizontal="center" vertical="center" wrapText="1"/>
    </xf>
    <xf numFmtId="194" fontId="4" fillId="0" borderId="23" xfId="0" applyNumberFormat="1" applyFont="1" applyBorder="1" applyAlignment="1">
      <alignment horizontal="center" vertical="center" wrapText="1"/>
    </xf>
    <xf numFmtId="196" fontId="4" fillId="0" borderId="10" xfId="5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94" fontId="4" fillId="37" borderId="11" xfId="51" applyNumberFormat="1" applyFont="1" applyFill="1" applyBorder="1" applyAlignment="1">
      <alignment vertical="center" wrapText="1"/>
    </xf>
    <xf numFmtId="194" fontId="4" fillId="37" borderId="23" xfId="51" applyNumberFormat="1" applyFont="1" applyFill="1" applyBorder="1" applyAlignment="1">
      <alignment vertical="center" wrapText="1"/>
    </xf>
    <xf numFmtId="194" fontId="4" fillId="37" borderId="12" xfId="51" applyNumberFormat="1" applyFont="1" applyFill="1" applyBorder="1" applyAlignment="1">
      <alignment vertical="center" wrapText="1"/>
    </xf>
    <xf numFmtId="194" fontId="4" fillId="39" borderId="13" xfId="51" applyNumberFormat="1" applyFont="1" applyFill="1" applyBorder="1" applyAlignment="1">
      <alignment vertical="center" wrapText="1"/>
    </xf>
    <xf numFmtId="194" fontId="4" fillId="39" borderId="17" xfId="51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/>
    </xf>
    <xf numFmtId="196" fontId="4" fillId="0" borderId="11" xfId="50" applyNumberFormat="1" applyFont="1" applyBorder="1" applyAlignment="1">
      <alignment horizontal="center"/>
    </xf>
    <xf numFmtId="196" fontId="4" fillId="0" borderId="12" xfId="50" applyNumberFormat="1" applyFont="1" applyBorder="1" applyAlignment="1">
      <alignment horizontal="center"/>
    </xf>
    <xf numFmtId="194" fontId="4" fillId="35" borderId="20" xfId="0" applyNumberFormat="1" applyFont="1" applyFill="1" applyBorder="1" applyAlignment="1">
      <alignment horizontal="center" wrapText="1"/>
    </xf>
    <xf numFmtId="194" fontId="4" fillId="35" borderId="18" xfId="0" applyNumberFormat="1" applyFont="1" applyFill="1" applyBorder="1" applyAlignment="1">
      <alignment horizontal="center" wrapText="1"/>
    </xf>
    <xf numFmtId="194" fontId="4" fillId="35" borderId="19" xfId="0" applyNumberFormat="1" applyFont="1" applyFill="1" applyBorder="1" applyAlignment="1">
      <alignment horizontal="center" wrapText="1"/>
    </xf>
    <xf numFmtId="194" fontId="4" fillId="35" borderId="16" xfId="0" applyNumberFormat="1" applyFont="1" applyFill="1" applyBorder="1" applyAlignment="1">
      <alignment horizontal="center" wrapText="1"/>
    </xf>
    <xf numFmtId="196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196" fontId="4" fillId="0" borderId="10" xfId="5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194" fontId="4" fillId="35" borderId="14" xfId="51" applyNumberFormat="1" applyFont="1" applyFill="1" applyBorder="1" applyAlignment="1">
      <alignment horizontal="center" vertical="center" wrapText="1"/>
    </xf>
    <xf numFmtId="196" fontId="4" fillId="0" borderId="23" xfId="50" applyNumberFormat="1" applyFont="1" applyBorder="1" applyAlignment="1">
      <alignment horizontal="center"/>
    </xf>
    <xf numFmtId="3" fontId="4" fillId="39" borderId="11" xfId="0" applyNumberFormat="1" applyFont="1" applyFill="1" applyBorder="1" applyAlignment="1">
      <alignment/>
    </xf>
    <xf numFmtId="3" fontId="4" fillId="39" borderId="23" xfId="0" applyNumberFormat="1" applyFont="1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194" fontId="60" fillId="36" borderId="13" xfId="0" applyNumberFormat="1" applyFont="1" applyFill="1" applyBorder="1" applyAlignment="1">
      <alignment horizontal="center"/>
    </xf>
    <xf numFmtId="0" fontId="60" fillId="36" borderId="17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 wrapText="1"/>
    </xf>
    <xf numFmtId="0" fontId="4" fillId="40" borderId="18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40" borderId="16" xfId="0" applyFont="1" applyFill="1" applyBorder="1" applyAlignment="1">
      <alignment horizontal="center" wrapText="1"/>
    </xf>
    <xf numFmtId="0" fontId="4" fillId="40" borderId="17" xfId="0" applyFont="1" applyFill="1" applyBorder="1" applyAlignment="1">
      <alignment horizontal="center" wrapText="1"/>
    </xf>
    <xf numFmtId="194" fontId="4" fillId="37" borderId="20" xfId="0" applyNumberFormat="1" applyFont="1" applyFill="1" applyBorder="1" applyAlignment="1">
      <alignment horizontal="center" vertical="center" wrapText="1"/>
    </xf>
    <xf numFmtId="194" fontId="4" fillId="37" borderId="18" xfId="0" applyNumberFormat="1" applyFont="1" applyFill="1" applyBorder="1" applyAlignment="1">
      <alignment horizontal="center" vertical="center" wrapText="1"/>
    </xf>
    <xf numFmtId="194" fontId="4" fillId="37" borderId="13" xfId="0" applyNumberFormat="1" applyFont="1" applyFill="1" applyBorder="1" applyAlignment="1">
      <alignment horizontal="center" vertical="center" wrapText="1"/>
    </xf>
    <xf numFmtId="194" fontId="4" fillId="37" borderId="19" xfId="0" applyNumberFormat="1" applyFont="1" applyFill="1" applyBorder="1" applyAlignment="1">
      <alignment horizontal="center" vertical="center" wrapText="1"/>
    </xf>
    <xf numFmtId="194" fontId="4" fillId="37" borderId="16" xfId="0" applyNumberFormat="1" applyFont="1" applyFill="1" applyBorder="1" applyAlignment="1">
      <alignment horizontal="center" vertical="center" wrapText="1"/>
    </xf>
    <xf numFmtId="194" fontId="4" fillId="37" borderId="17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/>
    </xf>
    <xf numFmtId="194" fontId="4" fillId="37" borderId="13" xfId="0" applyNumberFormat="1" applyFont="1" applyFill="1" applyBorder="1" applyAlignment="1">
      <alignment/>
    </xf>
    <xf numFmtId="194" fontId="4" fillId="37" borderId="17" xfId="0" applyNumberFormat="1" applyFont="1" applyFill="1" applyBorder="1" applyAlignment="1">
      <alignment/>
    </xf>
    <xf numFmtId="196" fontId="4" fillId="40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990600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250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123825</xdr:rowOff>
    </xdr:from>
    <xdr:to>
      <xdr:col>15</xdr:col>
      <xdr:colOff>38100</xdr:colOff>
      <xdr:row>6</xdr:row>
      <xdr:rowOff>85725</xdr:rowOff>
    </xdr:to>
    <xdr:pic>
      <xdr:nvPicPr>
        <xdr:cNvPr id="2" name="3 Imagen" descr="C:\Users\MUNICIPALIDAD\Desktop\COPIA084.jpg"/>
        <xdr:cNvPicPr preferRelativeResize="1">
          <a:picLocks noChangeAspect="1"/>
        </xdr:cNvPicPr>
      </xdr:nvPicPr>
      <xdr:blipFill>
        <a:blip r:embed="rId2"/>
        <a:srcRect l="7342" t="8570" r="8085" b="9989"/>
        <a:stretch>
          <a:fillRect/>
        </a:stretch>
      </xdr:blipFill>
      <xdr:spPr>
        <a:xfrm>
          <a:off x="12811125" y="123825"/>
          <a:ext cx="46767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282"/>
  <sheetViews>
    <sheetView tabSelected="1" view="pageBreakPreview" zoomScale="60" zoomScaleNormal="70" zoomScalePageLayoutView="0" workbookViewId="0" topLeftCell="G264">
      <selection activeCell="T270" sqref="T270:T271"/>
    </sheetView>
  </sheetViews>
  <sheetFormatPr defaultColWidth="9.140625" defaultRowHeight="12.75"/>
  <cols>
    <col min="1" max="1" width="9.28125" style="0" customWidth="1"/>
    <col min="2" max="2" width="18.140625" style="34" customWidth="1"/>
    <col min="3" max="3" width="32.7109375" style="1" customWidth="1"/>
    <col min="4" max="4" width="14.8515625" style="1" customWidth="1"/>
    <col min="5" max="5" width="22.140625" style="1" customWidth="1"/>
    <col min="6" max="6" width="17.7109375" style="3" customWidth="1"/>
    <col min="7" max="7" width="16.140625" style="2" customWidth="1"/>
    <col min="8" max="8" width="17.00390625" style="2" customWidth="1"/>
    <col min="9" max="9" width="16.140625" style="2" customWidth="1"/>
    <col min="10" max="10" width="16.28125" style="2" customWidth="1"/>
    <col min="11" max="11" width="16.00390625" style="2" customWidth="1"/>
    <col min="12" max="12" width="16.28125" style="2" customWidth="1"/>
    <col min="13" max="13" width="15.8515625" style="2" customWidth="1"/>
    <col min="14" max="14" width="16.28125" style="0" customWidth="1"/>
    <col min="15" max="15" width="16.8515625" style="0" customWidth="1"/>
    <col min="16" max="17" width="16.57421875" style="0" customWidth="1"/>
    <col min="18" max="18" width="20.57421875" style="31" customWidth="1"/>
    <col min="19" max="19" width="18.00390625" style="31" customWidth="1"/>
    <col min="20" max="20" width="27.8515625" style="0" customWidth="1"/>
    <col min="21" max="21" width="19.140625" style="0" customWidth="1"/>
    <col min="22" max="23" width="11.421875" style="0" customWidth="1"/>
    <col min="24" max="24" width="14.8515625" style="0" bestFit="1" customWidth="1"/>
    <col min="25" max="25" width="14.140625" style="0" bestFit="1" customWidth="1"/>
    <col min="26" max="255" width="11.421875" style="0" customWidth="1"/>
  </cols>
  <sheetData>
    <row r="1" spans="1:20" ht="15.75" customHeight="1">
      <c r="A1" s="206" t="s">
        <v>69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0" ht="15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5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0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182.2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ht="25.5" customHeight="1">
      <c r="A6" s="210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4"/>
      <c r="R6" s="6"/>
      <c r="S6" s="6"/>
      <c r="T6" s="13"/>
    </row>
    <row r="7" spans="1:20" ht="30.75" customHeight="1">
      <c r="A7" s="210" t="s">
        <v>126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4"/>
      <c r="R7" s="6"/>
      <c r="S7" s="6"/>
      <c r="T7" s="14"/>
    </row>
    <row r="8" spans="1:20" s="9" customFormat="1" ht="44.25" customHeight="1">
      <c r="A8" s="33" t="s">
        <v>1</v>
      </c>
      <c r="B8" s="24" t="s">
        <v>2</v>
      </c>
      <c r="C8" s="8" t="s">
        <v>3</v>
      </c>
      <c r="D8" s="35" t="s">
        <v>4</v>
      </c>
      <c r="E8" s="35" t="s">
        <v>5</v>
      </c>
      <c r="F8" s="36" t="s">
        <v>6</v>
      </c>
      <c r="G8" s="36" t="s">
        <v>7</v>
      </c>
      <c r="H8" s="36" t="s">
        <v>8</v>
      </c>
      <c r="I8" s="36" t="s">
        <v>9</v>
      </c>
      <c r="J8" s="36" t="s">
        <v>10</v>
      </c>
      <c r="K8" s="36" t="s">
        <v>11</v>
      </c>
      <c r="L8" s="36" t="s">
        <v>12</v>
      </c>
      <c r="M8" s="36" t="s">
        <v>13</v>
      </c>
      <c r="N8" s="36" t="s">
        <v>14</v>
      </c>
      <c r="O8" s="36" t="s">
        <v>15</v>
      </c>
      <c r="P8" s="36" t="s">
        <v>16</v>
      </c>
      <c r="Q8" s="36" t="s">
        <v>17</v>
      </c>
      <c r="R8" s="8" t="s">
        <v>18</v>
      </c>
      <c r="S8" s="86" t="s">
        <v>154</v>
      </c>
      <c r="T8" s="8" t="s">
        <v>19</v>
      </c>
    </row>
    <row r="9" spans="1:24" s="5" customFormat="1" ht="21.75" customHeight="1">
      <c r="A9" s="211">
        <v>1</v>
      </c>
      <c r="B9" s="180">
        <v>1885669</v>
      </c>
      <c r="C9" s="200" t="s">
        <v>39</v>
      </c>
      <c r="D9" s="37">
        <v>111</v>
      </c>
      <c r="E9" s="38" t="s">
        <v>20</v>
      </c>
      <c r="F9" s="47">
        <v>750000</v>
      </c>
      <c r="G9" s="47">
        <v>750000</v>
      </c>
      <c r="H9" s="47">
        <v>750000</v>
      </c>
      <c r="I9" s="47">
        <v>750000</v>
      </c>
      <c r="J9" s="47">
        <v>750000</v>
      </c>
      <c r="K9" s="47">
        <v>750000</v>
      </c>
      <c r="L9" s="47">
        <v>750000</v>
      </c>
      <c r="M9" s="47">
        <v>750000</v>
      </c>
      <c r="N9" s="47">
        <v>750000</v>
      </c>
      <c r="O9" s="47">
        <v>750000</v>
      </c>
      <c r="P9" s="47">
        <v>750000</v>
      </c>
      <c r="Q9" s="47">
        <v>750000</v>
      </c>
      <c r="R9" s="30">
        <f>SUM(F9:Q9)</f>
        <v>9000000</v>
      </c>
      <c r="S9" s="87">
        <v>750000</v>
      </c>
      <c r="T9" s="175">
        <f>SUM(R9:S9)</f>
        <v>9750000</v>
      </c>
      <c r="V9" s="10"/>
      <c r="X9" s="11"/>
    </row>
    <row r="10" spans="1:24" s="5" customFormat="1" ht="21.75" customHeight="1">
      <c r="A10" s="211"/>
      <c r="B10" s="180"/>
      <c r="C10" s="200"/>
      <c r="D10" s="37">
        <v>232</v>
      </c>
      <c r="E10" s="38" t="s">
        <v>22</v>
      </c>
      <c r="F10" s="47">
        <v>0</v>
      </c>
      <c r="G10" s="47"/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30">
        <f aca="true" t="shared" si="0" ref="R10:R73">SUM(F10:Q10)</f>
        <v>0</v>
      </c>
      <c r="S10" s="88"/>
      <c r="T10" s="175"/>
      <c r="V10" s="10"/>
      <c r="X10" s="11"/>
    </row>
    <row r="11" spans="1:22" s="5" customFormat="1" ht="21.75" customHeight="1">
      <c r="A11" s="181">
        <v>2</v>
      </c>
      <c r="B11" s="180">
        <v>1503219</v>
      </c>
      <c r="C11" s="200" t="s">
        <v>63</v>
      </c>
      <c r="D11" s="37">
        <v>111</v>
      </c>
      <c r="E11" s="38" t="s">
        <v>20</v>
      </c>
      <c r="F11" s="47">
        <v>750000</v>
      </c>
      <c r="G11" s="47">
        <v>750000</v>
      </c>
      <c r="H11" s="47">
        <v>750000</v>
      </c>
      <c r="I11" s="47">
        <v>750000</v>
      </c>
      <c r="J11" s="47">
        <v>750000</v>
      </c>
      <c r="K11" s="47">
        <v>750000</v>
      </c>
      <c r="L11" s="47">
        <v>750000</v>
      </c>
      <c r="M11" s="47">
        <v>750000</v>
      </c>
      <c r="N11" s="47">
        <v>750000</v>
      </c>
      <c r="O11" s="47">
        <v>750000</v>
      </c>
      <c r="P11" s="47">
        <v>750000</v>
      </c>
      <c r="Q11" s="47">
        <v>750000</v>
      </c>
      <c r="R11" s="30">
        <f>SUM(F11:Q11)</f>
        <v>9000000</v>
      </c>
      <c r="S11" s="87">
        <v>750000</v>
      </c>
      <c r="T11" s="175">
        <f>SUM(R11:S11)</f>
        <v>9750000</v>
      </c>
      <c r="V11" s="10"/>
    </row>
    <row r="12" spans="1:22" s="5" customFormat="1" ht="21.75" customHeight="1">
      <c r="A12" s="181"/>
      <c r="B12" s="180"/>
      <c r="C12" s="200"/>
      <c r="D12" s="37">
        <v>232</v>
      </c>
      <c r="E12" s="38" t="s">
        <v>22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30">
        <f t="shared" si="0"/>
        <v>0</v>
      </c>
      <c r="S12" s="88"/>
      <c r="T12" s="175"/>
      <c r="V12" s="10"/>
    </row>
    <row r="13" spans="1:24" s="7" customFormat="1" ht="21.75" customHeight="1">
      <c r="A13" s="213">
        <v>3</v>
      </c>
      <c r="B13" s="214">
        <v>2457296</v>
      </c>
      <c r="C13" s="221" t="s">
        <v>40</v>
      </c>
      <c r="D13" s="38">
        <v>111</v>
      </c>
      <c r="E13" s="38" t="s">
        <v>20</v>
      </c>
      <c r="F13" s="47">
        <v>2000000</v>
      </c>
      <c r="G13" s="47">
        <v>2000000</v>
      </c>
      <c r="H13" s="47">
        <v>2000000</v>
      </c>
      <c r="I13" s="47">
        <v>2000000</v>
      </c>
      <c r="J13" s="47">
        <v>2000000</v>
      </c>
      <c r="K13" s="47">
        <v>2000000</v>
      </c>
      <c r="L13" s="47">
        <v>2000000</v>
      </c>
      <c r="M13" s="47">
        <v>2000000</v>
      </c>
      <c r="N13" s="47">
        <v>2000000</v>
      </c>
      <c r="O13" s="47">
        <v>2000000</v>
      </c>
      <c r="P13" s="47">
        <v>2000000</v>
      </c>
      <c r="Q13" s="47">
        <v>2000000</v>
      </c>
      <c r="R13" s="30">
        <f>SUM(F13:Q13)</f>
        <v>24000000</v>
      </c>
      <c r="S13" s="87">
        <v>2000000</v>
      </c>
      <c r="T13" s="175">
        <f>SUM(R13:S13)</f>
        <v>26000000</v>
      </c>
      <c r="U13" s="5"/>
      <c r="V13" s="10"/>
      <c r="X13" s="12"/>
    </row>
    <row r="14" spans="1:22" s="7" customFormat="1" ht="21.75" customHeight="1">
      <c r="A14" s="213"/>
      <c r="B14" s="214"/>
      <c r="C14" s="221"/>
      <c r="D14" s="38">
        <v>232</v>
      </c>
      <c r="E14" s="38" t="s">
        <v>22</v>
      </c>
      <c r="F14" s="47">
        <v>0</v>
      </c>
      <c r="G14" s="47"/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30">
        <f t="shared" si="0"/>
        <v>0</v>
      </c>
      <c r="S14" s="88">
        <v>0</v>
      </c>
      <c r="T14" s="175"/>
      <c r="U14" s="5"/>
      <c r="V14" s="10"/>
    </row>
    <row r="15" spans="1:22" s="5" customFormat="1" ht="21.75" customHeight="1">
      <c r="A15" s="181">
        <v>4</v>
      </c>
      <c r="B15" s="180">
        <v>3728787</v>
      </c>
      <c r="C15" s="200" t="s">
        <v>41</v>
      </c>
      <c r="D15" s="37">
        <v>111</v>
      </c>
      <c r="E15" s="38" t="s">
        <v>20</v>
      </c>
      <c r="F15" s="47">
        <v>1500000</v>
      </c>
      <c r="G15" s="47">
        <v>1500000</v>
      </c>
      <c r="H15" s="47">
        <v>1500000</v>
      </c>
      <c r="I15" s="47">
        <v>1500000</v>
      </c>
      <c r="J15" s="47">
        <v>1500000</v>
      </c>
      <c r="K15" s="47">
        <v>1500000</v>
      </c>
      <c r="L15" s="47">
        <v>1500000</v>
      </c>
      <c r="M15" s="47">
        <v>1500000</v>
      </c>
      <c r="N15" s="47">
        <v>1500000</v>
      </c>
      <c r="O15" s="47">
        <v>1500000</v>
      </c>
      <c r="P15" s="47">
        <v>1500000</v>
      </c>
      <c r="Q15" s="47">
        <v>1500000</v>
      </c>
      <c r="R15" s="30">
        <f t="shared" si="0"/>
        <v>18000000</v>
      </c>
      <c r="S15" s="87">
        <v>1500000</v>
      </c>
      <c r="T15" s="171">
        <f>SUM(R15:S15)</f>
        <v>19500000</v>
      </c>
      <c r="V15" s="10"/>
    </row>
    <row r="16" spans="1:22" s="5" customFormat="1" ht="21.75" customHeight="1">
      <c r="A16" s="181"/>
      <c r="B16" s="180"/>
      <c r="C16" s="200"/>
      <c r="D16" s="37">
        <v>232</v>
      </c>
      <c r="E16" s="38" t="s">
        <v>22</v>
      </c>
      <c r="F16" s="47">
        <v>0</v>
      </c>
      <c r="G16" s="47"/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30">
        <f t="shared" si="0"/>
        <v>0</v>
      </c>
      <c r="S16" s="88">
        <v>0</v>
      </c>
      <c r="T16" s="172"/>
      <c r="V16" s="10"/>
    </row>
    <row r="17" spans="1:22" s="5" customFormat="1" ht="21.75" customHeight="1">
      <c r="A17" s="181">
        <v>5</v>
      </c>
      <c r="B17" s="180">
        <v>5322968</v>
      </c>
      <c r="C17" s="200" t="s">
        <v>58</v>
      </c>
      <c r="D17" s="37">
        <v>111</v>
      </c>
      <c r="E17" s="38" t="s">
        <v>20</v>
      </c>
      <c r="F17" s="47">
        <v>3000000</v>
      </c>
      <c r="G17" s="47">
        <v>3000000</v>
      </c>
      <c r="H17" s="47">
        <v>3000000</v>
      </c>
      <c r="I17" s="47">
        <v>3000000</v>
      </c>
      <c r="J17" s="47">
        <v>3000000</v>
      </c>
      <c r="K17" s="47">
        <v>3000000</v>
      </c>
      <c r="L17" s="47">
        <v>3000000</v>
      </c>
      <c r="M17" s="47">
        <v>3000000</v>
      </c>
      <c r="N17" s="47">
        <v>3000000</v>
      </c>
      <c r="O17" s="47">
        <v>3000000</v>
      </c>
      <c r="P17" s="47">
        <v>3000000</v>
      </c>
      <c r="Q17" s="47">
        <v>3000000</v>
      </c>
      <c r="R17" s="30">
        <f t="shared" si="0"/>
        <v>36000000</v>
      </c>
      <c r="S17" s="87">
        <v>4000000</v>
      </c>
      <c r="T17" s="175">
        <f>+R19+R18+R17+S17</f>
        <v>52350000</v>
      </c>
      <c r="V17" s="10"/>
    </row>
    <row r="18" spans="1:22" s="5" customFormat="1" ht="21.75" customHeight="1">
      <c r="A18" s="181"/>
      <c r="B18" s="180"/>
      <c r="C18" s="200"/>
      <c r="D18" s="37">
        <v>232</v>
      </c>
      <c r="E18" s="38" t="s">
        <v>22</v>
      </c>
      <c r="F18" s="47">
        <v>0</v>
      </c>
      <c r="G18" s="47">
        <v>350000</v>
      </c>
      <c r="H18" s="47"/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30">
        <f t="shared" si="0"/>
        <v>350000</v>
      </c>
      <c r="S18" s="87"/>
      <c r="T18" s="175"/>
      <c r="V18" s="10"/>
    </row>
    <row r="19" spans="1:22" s="5" customFormat="1" ht="21.75" customHeight="1">
      <c r="A19" s="181"/>
      <c r="B19" s="180"/>
      <c r="C19" s="200"/>
      <c r="D19" s="39">
        <v>133</v>
      </c>
      <c r="E19" s="39" t="s">
        <v>57</v>
      </c>
      <c r="F19" s="48">
        <v>1000000</v>
      </c>
      <c r="G19" s="48">
        <v>1000000</v>
      </c>
      <c r="H19" s="47">
        <v>1000000</v>
      </c>
      <c r="I19" s="48">
        <v>1000000</v>
      </c>
      <c r="J19" s="47">
        <v>1000000</v>
      </c>
      <c r="K19" s="47">
        <v>1000000</v>
      </c>
      <c r="L19" s="47">
        <v>1000000</v>
      </c>
      <c r="M19" s="47">
        <v>1000000</v>
      </c>
      <c r="N19" s="47">
        <v>1000000</v>
      </c>
      <c r="O19" s="47">
        <v>1000000</v>
      </c>
      <c r="P19" s="47">
        <v>1000000</v>
      </c>
      <c r="Q19" s="47">
        <v>1000000</v>
      </c>
      <c r="R19" s="30">
        <f t="shared" si="0"/>
        <v>12000000</v>
      </c>
      <c r="S19" s="87"/>
      <c r="T19" s="175"/>
      <c r="V19" s="10"/>
    </row>
    <row r="20" spans="1:22" s="5" customFormat="1" ht="21.75" customHeight="1">
      <c r="A20" s="138">
        <v>6</v>
      </c>
      <c r="B20" s="182">
        <v>3849980</v>
      </c>
      <c r="C20" s="218" t="s">
        <v>42</v>
      </c>
      <c r="D20" s="37">
        <v>111</v>
      </c>
      <c r="E20" s="38" t="s">
        <v>20</v>
      </c>
      <c r="F20" s="47">
        <v>3000000</v>
      </c>
      <c r="G20" s="47">
        <v>3000000</v>
      </c>
      <c r="H20" s="47">
        <v>3000000</v>
      </c>
      <c r="I20" s="47">
        <v>3000000</v>
      </c>
      <c r="J20" s="47">
        <v>3000000</v>
      </c>
      <c r="K20" s="47">
        <v>3000000</v>
      </c>
      <c r="L20" s="47">
        <v>3000000</v>
      </c>
      <c r="M20" s="47">
        <v>3000000</v>
      </c>
      <c r="N20" s="47">
        <v>3000000</v>
      </c>
      <c r="O20" s="47">
        <v>3000000</v>
      </c>
      <c r="P20" s="47">
        <v>3000000</v>
      </c>
      <c r="Q20" s="47">
        <v>3000000</v>
      </c>
      <c r="R20" s="30">
        <f t="shared" si="0"/>
        <v>36000000</v>
      </c>
      <c r="S20" s="87">
        <v>3650000</v>
      </c>
      <c r="T20" s="171">
        <f>+R22+R21+R20+S20</f>
        <v>48500000</v>
      </c>
      <c r="V20" s="10"/>
    </row>
    <row r="21" spans="1:22" s="5" customFormat="1" ht="21.75" customHeight="1">
      <c r="A21" s="216"/>
      <c r="B21" s="212"/>
      <c r="C21" s="219"/>
      <c r="D21" s="37">
        <v>232</v>
      </c>
      <c r="E21" s="38" t="s">
        <v>22</v>
      </c>
      <c r="F21" s="47">
        <v>0</v>
      </c>
      <c r="G21" s="47"/>
      <c r="H21" s="47"/>
      <c r="I21" s="47">
        <v>0</v>
      </c>
      <c r="J21" s="47">
        <v>350000</v>
      </c>
      <c r="K21" s="47">
        <v>350000</v>
      </c>
      <c r="L21" s="47">
        <v>350000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30">
        <f t="shared" si="0"/>
        <v>1050000</v>
      </c>
      <c r="S21" s="87"/>
      <c r="T21" s="185"/>
      <c r="V21" s="10"/>
    </row>
    <row r="22" spans="1:22" s="5" customFormat="1" ht="21.75" customHeight="1">
      <c r="A22" s="139"/>
      <c r="B22" s="183"/>
      <c r="C22" s="220"/>
      <c r="D22" s="37">
        <v>133</v>
      </c>
      <c r="E22" s="38" t="s">
        <v>57</v>
      </c>
      <c r="F22" s="47">
        <v>650000</v>
      </c>
      <c r="G22" s="47">
        <v>650000</v>
      </c>
      <c r="H22" s="47">
        <v>650000</v>
      </c>
      <c r="I22" s="47">
        <v>650000</v>
      </c>
      <c r="J22" s="47">
        <v>650000</v>
      </c>
      <c r="K22" s="47">
        <v>650000</v>
      </c>
      <c r="L22" s="47">
        <v>650000</v>
      </c>
      <c r="M22" s="47">
        <v>650000</v>
      </c>
      <c r="N22" s="47">
        <v>650000</v>
      </c>
      <c r="O22" s="47">
        <v>650000</v>
      </c>
      <c r="P22" s="47">
        <v>650000</v>
      </c>
      <c r="Q22" s="47">
        <v>650000</v>
      </c>
      <c r="R22" s="30">
        <f t="shared" si="0"/>
        <v>7800000</v>
      </c>
      <c r="S22" s="87"/>
      <c r="T22" s="172"/>
      <c r="V22" s="10"/>
    </row>
    <row r="23" spans="1:22" s="5" customFormat="1" ht="21.75" customHeight="1">
      <c r="A23" s="138">
        <v>7</v>
      </c>
      <c r="B23" s="182">
        <v>1504599</v>
      </c>
      <c r="C23" s="218" t="s">
        <v>59</v>
      </c>
      <c r="D23" s="37">
        <v>111</v>
      </c>
      <c r="E23" s="38" t="s">
        <v>20</v>
      </c>
      <c r="F23" s="47">
        <v>3000000</v>
      </c>
      <c r="G23" s="47">
        <v>3000000</v>
      </c>
      <c r="H23" s="47">
        <v>3000000</v>
      </c>
      <c r="I23" s="47">
        <v>3000000</v>
      </c>
      <c r="J23" s="47">
        <v>3000000</v>
      </c>
      <c r="K23" s="47">
        <v>3000000</v>
      </c>
      <c r="L23" s="47">
        <v>3000000</v>
      </c>
      <c r="M23" s="47">
        <v>3000000</v>
      </c>
      <c r="N23" s="47">
        <v>3000000</v>
      </c>
      <c r="O23" s="47">
        <v>3000000</v>
      </c>
      <c r="P23" s="47">
        <v>3000000</v>
      </c>
      <c r="Q23" s="47">
        <v>3000000</v>
      </c>
      <c r="R23" s="30">
        <f t="shared" si="0"/>
        <v>36000000</v>
      </c>
      <c r="S23" s="87">
        <v>3000000</v>
      </c>
      <c r="T23" s="171">
        <f>+R25+R24+R23+S23</f>
        <v>39850000</v>
      </c>
      <c r="V23" s="10"/>
    </row>
    <row r="24" spans="1:22" s="5" customFormat="1" ht="21.75" customHeight="1">
      <c r="A24" s="216"/>
      <c r="B24" s="212"/>
      <c r="C24" s="219"/>
      <c r="D24" s="37">
        <v>232</v>
      </c>
      <c r="E24" s="38" t="s">
        <v>44</v>
      </c>
      <c r="F24" s="47">
        <v>0</v>
      </c>
      <c r="G24" s="47">
        <v>350000</v>
      </c>
      <c r="H24" s="47">
        <v>0</v>
      </c>
      <c r="I24" s="47">
        <v>0</v>
      </c>
      <c r="J24" s="47">
        <v>0</v>
      </c>
      <c r="K24" s="47">
        <v>0</v>
      </c>
      <c r="L24" s="47">
        <v>500000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30">
        <f t="shared" si="0"/>
        <v>850000</v>
      </c>
      <c r="S24" s="87"/>
      <c r="T24" s="185"/>
      <c r="V24" s="10"/>
    </row>
    <row r="25" spans="1:22" s="5" customFormat="1" ht="21.75" customHeight="1">
      <c r="A25" s="216"/>
      <c r="B25" s="212"/>
      <c r="C25" s="219"/>
      <c r="D25" s="37">
        <v>133</v>
      </c>
      <c r="E25" s="38" t="s">
        <v>57</v>
      </c>
      <c r="F25" s="47"/>
      <c r="G25" s="47"/>
      <c r="H25" s="47"/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/>
      <c r="P25" s="47">
        <v>0</v>
      </c>
      <c r="Q25" s="47">
        <v>0</v>
      </c>
      <c r="R25" s="30">
        <f t="shared" si="0"/>
        <v>0</v>
      </c>
      <c r="S25" s="88"/>
      <c r="T25" s="185"/>
      <c r="V25" s="10"/>
    </row>
    <row r="26" spans="1:22" s="5" customFormat="1" ht="21.75" customHeight="1">
      <c r="A26" s="181">
        <v>8</v>
      </c>
      <c r="B26" s="217">
        <v>3932325</v>
      </c>
      <c r="C26" s="200" t="s">
        <v>43</v>
      </c>
      <c r="D26" s="45">
        <v>133</v>
      </c>
      <c r="E26" s="60" t="s">
        <v>20</v>
      </c>
      <c r="F26" s="61">
        <v>20000000</v>
      </c>
      <c r="G26" s="61">
        <v>20000000</v>
      </c>
      <c r="H26" s="61">
        <v>20000000</v>
      </c>
      <c r="I26" s="61">
        <v>20000000</v>
      </c>
      <c r="J26" s="61">
        <v>20000000</v>
      </c>
      <c r="K26" s="61">
        <v>20000000</v>
      </c>
      <c r="L26" s="61">
        <v>20000000</v>
      </c>
      <c r="M26" s="61">
        <v>20000000</v>
      </c>
      <c r="N26" s="61">
        <v>20000000</v>
      </c>
      <c r="O26" s="61">
        <v>20000000</v>
      </c>
      <c r="P26" s="61">
        <v>20000000</v>
      </c>
      <c r="Q26" s="61">
        <v>20000000</v>
      </c>
      <c r="R26" s="30">
        <f t="shared" si="0"/>
        <v>240000000</v>
      </c>
      <c r="S26" s="89">
        <v>22000000</v>
      </c>
      <c r="T26" s="171">
        <f>+R28+R27+R26+S26</f>
        <v>295750000</v>
      </c>
      <c r="V26" s="10"/>
    </row>
    <row r="27" spans="1:22" s="5" customFormat="1" ht="25.5" customHeight="1">
      <c r="A27" s="181"/>
      <c r="B27" s="217"/>
      <c r="C27" s="200"/>
      <c r="D27" s="37">
        <v>111</v>
      </c>
      <c r="E27" s="62" t="s">
        <v>21</v>
      </c>
      <c r="F27" s="47">
        <v>2000000</v>
      </c>
      <c r="G27" s="47">
        <v>2000000</v>
      </c>
      <c r="H27" s="47">
        <v>2000000</v>
      </c>
      <c r="I27" s="47">
        <v>2000000</v>
      </c>
      <c r="J27" s="47">
        <v>2000000</v>
      </c>
      <c r="K27" s="47">
        <v>2000000</v>
      </c>
      <c r="L27" s="47">
        <v>2000000</v>
      </c>
      <c r="M27" s="47">
        <v>2000000</v>
      </c>
      <c r="N27" s="47">
        <v>2000000</v>
      </c>
      <c r="O27" s="47">
        <v>2000000</v>
      </c>
      <c r="P27" s="47">
        <v>2000000</v>
      </c>
      <c r="Q27" s="47">
        <v>2000000</v>
      </c>
      <c r="R27" s="30">
        <f t="shared" si="0"/>
        <v>24000000</v>
      </c>
      <c r="S27" s="87"/>
      <c r="T27" s="185"/>
      <c r="V27" s="10"/>
    </row>
    <row r="28" spans="1:22" s="5" customFormat="1" ht="25.5" customHeight="1">
      <c r="A28" s="181"/>
      <c r="B28" s="217"/>
      <c r="C28" s="200"/>
      <c r="D28" s="37">
        <v>232</v>
      </c>
      <c r="E28" s="63" t="s">
        <v>44</v>
      </c>
      <c r="F28" s="64">
        <v>1500000</v>
      </c>
      <c r="G28" s="101">
        <v>2000000</v>
      </c>
      <c r="H28" s="63"/>
      <c r="I28" s="63"/>
      <c r="J28" s="63"/>
      <c r="K28" s="63">
        <v>600000</v>
      </c>
      <c r="L28" s="63"/>
      <c r="M28" s="64">
        <v>1150000</v>
      </c>
      <c r="N28" s="64">
        <v>1200000</v>
      </c>
      <c r="O28" s="64">
        <v>700000</v>
      </c>
      <c r="P28" s="64">
        <v>1600000</v>
      </c>
      <c r="Q28" s="64">
        <v>1000000</v>
      </c>
      <c r="R28" s="30">
        <f t="shared" si="0"/>
        <v>9750000</v>
      </c>
      <c r="S28" s="90"/>
      <c r="T28" s="172"/>
      <c r="V28" s="10"/>
    </row>
    <row r="29" spans="1:22" s="5" customFormat="1" ht="21.75" customHeight="1">
      <c r="A29" s="215"/>
      <c r="B29" s="208"/>
      <c r="C29" s="209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30">
        <f t="shared" si="0"/>
        <v>0</v>
      </c>
      <c r="S29" s="91">
        <f>R29/12</f>
        <v>0</v>
      </c>
      <c r="T29" s="222">
        <f>+T26+T23+T20+T17+T15+T13+T11+T9</f>
        <v>501450000</v>
      </c>
      <c r="U29" s="242"/>
      <c r="V29" s="10"/>
    </row>
    <row r="30" spans="1:22" s="5" customFormat="1" ht="21.75" customHeight="1">
      <c r="A30" s="215"/>
      <c r="B30" s="208"/>
      <c r="C30" s="209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30">
        <f t="shared" si="0"/>
        <v>0</v>
      </c>
      <c r="S30" s="92"/>
      <c r="T30" s="223"/>
      <c r="U30" s="242"/>
      <c r="V30" s="10"/>
    </row>
    <row r="31" spans="1:22" s="5" customFormat="1" ht="21.75" customHeight="1">
      <c r="A31" s="215"/>
      <c r="B31" s="208"/>
      <c r="C31" s="209"/>
      <c r="D31" s="5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30">
        <f t="shared" si="0"/>
        <v>0</v>
      </c>
      <c r="S31" s="92">
        <f>R31/12</f>
        <v>0</v>
      </c>
      <c r="T31" s="224"/>
      <c r="U31" s="242"/>
      <c r="V31" s="10"/>
    </row>
    <row r="32" spans="1:22" s="5" customFormat="1" ht="21.75" customHeight="1">
      <c r="A32" s="181">
        <v>9</v>
      </c>
      <c r="B32" s="180">
        <v>5582608</v>
      </c>
      <c r="C32" s="184" t="s">
        <v>54</v>
      </c>
      <c r="D32" s="37">
        <v>232</v>
      </c>
      <c r="E32" s="38" t="s">
        <v>28</v>
      </c>
      <c r="F32" s="16">
        <v>1000000</v>
      </c>
      <c r="G32" s="16">
        <v>1000000</v>
      </c>
      <c r="H32" s="16">
        <v>1000000</v>
      </c>
      <c r="I32" s="16">
        <v>1000000</v>
      </c>
      <c r="J32" s="16">
        <v>1000000</v>
      </c>
      <c r="K32" s="16">
        <v>1000000</v>
      </c>
      <c r="L32" s="16">
        <v>1000000</v>
      </c>
      <c r="M32" s="16">
        <v>1000000</v>
      </c>
      <c r="N32" s="16">
        <v>1000000</v>
      </c>
      <c r="O32" s="16">
        <v>1000000</v>
      </c>
      <c r="P32" s="16">
        <v>1000000</v>
      </c>
      <c r="Q32" s="16">
        <v>1000000</v>
      </c>
      <c r="R32" s="30">
        <f t="shared" si="0"/>
        <v>12000000</v>
      </c>
      <c r="S32" s="93">
        <v>1000000</v>
      </c>
      <c r="T32" s="175">
        <f>SUM(R32:S32)</f>
        <v>13000000</v>
      </c>
      <c r="V32" s="10"/>
    </row>
    <row r="33" spans="1:22" s="5" customFormat="1" ht="21.75" customHeight="1">
      <c r="A33" s="181"/>
      <c r="B33" s="180"/>
      <c r="C33" s="184"/>
      <c r="D33" s="37">
        <v>144</v>
      </c>
      <c r="E33" s="38" t="s">
        <v>22</v>
      </c>
      <c r="F33" s="16">
        <v>0</v>
      </c>
      <c r="G33" s="16">
        <v>0</v>
      </c>
      <c r="H33" s="16">
        <v>350000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30">
        <f t="shared" si="0"/>
        <v>350000</v>
      </c>
      <c r="S33" s="92">
        <v>0</v>
      </c>
      <c r="T33" s="175"/>
      <c r="V33" s="10"/>
    </row>
    <row r="34" spans="1:22" s="5" customFormat="1" ht="21.75" customHeight="1">
      <c r="A34" s="138">
        <v>10</v>
      </c>
      <c r="B34" s="182">
        <v>4349349</v>
      </c>
      <c r="C34" s="142" t="s">
        <v>60</v>
      </c>
      <c r="D34" s="37">
        <v>232</v>
      </c>
      <c r="E34" s="38" t="s">
        <v>28</v>
      </c>
      <c r="F34" s="16"/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30">
        <f t="shared" si="0"/>
        <v>0</v>
      </c>
      <c r="S34" s="93">
        <v>0</v>
      </c>
      <c r="T34" s="175">
        <f>+R35+R34+S34</f>
        <v>0</v>
      </c>
      <c r="V34" s="10"/>
    </row>
    <row r="35" spans="1:22" s="5" customFormat="1" ht="21.75" customHeight="1">
      <c r="A35" s="139"/>
      <c r="B35" s="183"/>
      <c r="C35" s="143"/>
      <c r="D35" s="37">
        <v>144</v>
      </c>
      <c r="E35" s="38" t="s">
        <v>22</v>
      </c>
      <c r="F35" s="16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30">
        <f t="shared" si="0"/>
        <v>0</v>
      </c>
      <c r="S35" s="92">
        <v>0</v>
      </c>
      <c r="T35" s="175"/>
      <c r="U35" s="11"/>
      <c r="V35" s="10"/>
    </row>
    <row r="36" spans="1:22" s="5" customFormat="1" ht="21.75" customHeight="1">
      <c r="A36" s="181">
        <v>11</v>
      </c>
      <c r="B36" s="180">
        <v>6328818</v>
      </c>
      <c r="C36" s="184" t="s">
        <v>129</v>
      </c>
      <c r="D36" s="37">
        <v>232</v>
      </c>
      <c r="E36" s="38" t="s">
        <v>28</v>
      </c>
      <c r="F36" s="16"/>
      <c r="G36" s="16">
        <v>1200000</v>
      </c>
      <c r="H36" s="16">
        <v>1200000</v>
      </c>
      <c r="I36" s="16">
        <v>1200000</v>
      </c>
      <c r="J36" s="16">
        <v>1200000</v>
      </c>
      <c r="K36" s="16">
        <v>1200000</v>
      </c>
      <c r="L36" s="16">
        <v>1200000</v>
      </c>
      <c r="M36" s="16">
        <v>1200000</v>
      </c>
      <c r="N36" s="16">
        <v>1200000</v>
      </c>
      <c r="O36" s="16">
        <v>1200000</v>
      </c>
      <c r="P36" s="16">
        <v>1200000</v>
      </c>
      <c r="Q36" s="16">
        <v>1200000</v>
      </c>
      <c r="R36" s="30">
        <f t="shared" si="0"/>
        <v>13200000</v>
      </c>
      <c r="S36" s="93">
        <v>1200000</v>
      </c>
      <c r="T36" s="175">
        <f>+R36+S36</f>
        <v>14400000</v>
      </c>
      <c r="V36" s="10"/>
    </row>
    <row r="37" spans="1:22" s="5" customFormat="1" ht="21.75" customHeight="1">
      <c r="A37" s="181"/>
      <c r="B37" s="180"/>
      <c r="C37" s="184"/>
      <c r="D37" s="37">
        <v>144</v>
      </c>
      <c r="E37" s="38" t="s">
        <v>22</v>
      </c>
      <c r="F37" s="16"/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200000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30">
        <f t="shared" si="0"/>
        <v>200000</v>
      </c>
      <c r="S37" s="92">
        <v>0</v>
      </c>
      <c r="T37" s="175"/>
      <c r="V37" s="10"/>
    </row>
    <row r="38" spans="1:22" s="5" customFormat="1" ht="21.75" customHeight="1">
      <c r="A38" s="181">
        <v>12</v>
      </c>
      <c r="B38" s="180">
        <v>3319752</v>
      </c>
      <c r="C38" s="184" t="s">
        <v>64</v>
      </c>
      <c r="D38" s="37">
        <v>232</v>
      </c>
      <c r="E38" s="38" t="s">
        <v>28</v>
      </c>
      <c r="F38" s="16">
        <v>500000</v>
      </c>
      <c r="G38" s="16">
        <v>500000</v>
      </c>
      <c r="H38" s="16">
        <v>900000</v>
      </c>
      <c r="I38" s="16">
        <v>900000</v>
      </c>
      <c r="J38" s="16">
        <v>900000</v>
      </c>
      <c r="K38" s="16">
        <v>900000</v>
      </c>
      <c r="L38" s="16">
        <v>900000</v>
      </c>
      <c r="M38" s="16">
        <v>900000</v>
      </c>
      <c r="N38" s="16">
        <v>900000</v>
      </c>
      <c r="O38" s="16">
        <v>900000</v>
      </c>
      <c r="P38" s="16">
        <v>900000</v>
      </c>
      <c r="Q38" s="16">
        <v>900000</v>
      </c>
      <c r="R38" s="30">
        <f t="shared" si="0"/>
        <v>10000000</v>
      </c>
      <c r="S38" s="93">
        <v>900000</v>
      </c>
      <c r="T38" s="175">
        <f>SUM(R38:S38)</f>
        <v>10900000</v>
      </c>
      <c r="V38" s="10"/>
    </row>
    <row r="39" spans="1:22" s="5" customFormat="1" ht="21.75" customHeight="1">
      <c r="A39" s="181"/>
      <c r="B39" s="180"/>
      <c r="C39" s="184"/>
      <c r="D39" s="37">
        <v>144</v>
      </c>
      <c r="E39" s="40" t="s">
        <v>22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30">
        <f t="shared" si="0"/>
        <v>0</v>
      </c>
      <c r="S39" s="94"/>
      <c r="T39" s="175"/>
      <c r="V39" s="10"/>
    </row>
    <row r="40" spans="1:22" s="5" customFormat="1" ht="21.75" customHeight="1">
      <c r="A40" s="181">
        <v>13</v>
      </c>
      <c r="B40" s="217">
        <v>4274560</v>
      </c>
      <c r="C40" s="142" t="s">
        <v>77</v>
      </c>
      <c r="D40" s="37">
        <v>232</v>
      </c>
      <c r="E40" s="38" t="s">
        <v>28</v>
      </c>
      <c r="F40" s="16">
        <v>1000000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/>
      <c r="P40" s="16">
        <v>0</v>
      </c>
      <c r="Q40" s="16">
        <v>0</v>
      </c>
      <c r="R40" s="30">
        <f t="shared" si="0"/>
        <v>1000000</v>
      </c>
      <c r="S40" s="95">
        <v>0</v>
      </c>
      <c r="T40" s="171">
        <v>0</v>
      </c>
      <c r="V40" s="10"/>
    </row>
    <row r="41" spans="1:22" s="5" customFormat="1" ht="21.75" customHeight="1">
      <c r="A41" s="181"/>
      <c r="B41" s="217"/>
      <c r="C41" s="143"/>
      <c r="D41" s="45">
        <v>144</v>
      </c>
      <c r="E41" s="40" t="s">
        <v>22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/>
      <c r="P41" s="65">
        <v>0</v>
      </c>
      <c r="Q41" s="65">
        <v>0</v>
      </c>
      <c r="R41" s="30">
        <f t="shared" si="0"/>
        <v>0</v>
      </c>
      <c r="S41" s="96">
        <v>0</v>
      </c>
      <c r="T41" s="172"/>
      <c r="V41" s="10"/>
    </row>
    <row r="42" spans="1:22" s="5" customFormat="1" ht="21.75" customHeight="1">
      <c r="A42" s="17"/>
      <c r="B42" s="25"/>
      <c r="C42" s="67" t="s">
        <v>23</v>
      </c>
      <c r="D42" s="70"/>
      <c r="E42" s="71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30">
        <f t="shared" si="0"/>
        <v>0</v>
      </c>
      <c r="S42" s="97"/>
      <c r="T42" s="173">
        <f>T32+T36+T38</f>
        <v>38300000</v>
      </c>
      <c r="V42" s="10"/>
    </row>
    <row r="43" spans="1:22" s="5" customFormat="1" ht="21.75" customHeight="1">
      <c r="A43" s="18"/>
      <c r="B43" s="26"/>
      <c r="C43" s="68"/>
      <c r="D43" s="72">
        <f>SUM(F42:Q42)</f>
        <v>0</v>
      </c>
      <c r="E43" s="72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  <c r="R43" s="30">
        <f t="shared" si="0"/>
        <v>0</v>
      </c>
      <c r="S43" s="98"/>
      <c r="T43" s="174"/>
      <c r="V43" s="10"/>
    </row>
    <row r="44" spans="1:22" s="5" customFormat="1" ht="21.75" customHeight="1">
      <c r="A44" s="138">
        <v>14</v>
      </c>
      <c r="B44" s="182">
        <v>4044904</v>
      </c>
      <c r="C44" s="142" t="s">
        <v>27</v>
      </c>
      <c r="D44" s="66">
        <v>222</v>
      </c>
      <c r="E44" s="69" t="s">
        <v>28</v>
      </c>
      <c r="F44" s="47">
        <v>1680000</v>
      </c>
      <c r="G44" s="47">
        <v>1540000</v>
      </c>
      <c r="H44" s="47">
        <v>1680000</v>
      </c>
      <c r="I44" s="47">
        <v>1680000</v>
      </c>
      <c r="J44" s="47">
        <v>1470000</v>
      </c>
      <c r="K44" s="47">
        <v>1575000</v>
      </c>
      <c r="L44" s="47">
        <v>1750000</v>
      </c>
      <c r="M44" s="47">
        <v>1645000</v>
      </c>
      <c r="N44" s="47">
        <v>1540000</v>
      </c>
      <c r="O44" s="47">
        <v>1715000</v>
      </c>
      <c r="P44" s="47">
        <v>1610000</v>
      </c>
      <c r="Q44" s="47">
        <v>1715000</v>
      </c>
      <c r="R44" s="30">
        <f t="shared" si="0"/>
        <v>19600000</v>
      </c>
      <c r="S44" s="87">
        <v>1680000</v>
      </c>
      <c r="T44" s="175">
        <f>+S44+R44</f>
        <v>21280000</v>
      </c>
      <c r="U44" s="23"/>
      <c r="V44" s="10"/>
    </row>
    <row r="45" spans="1:22" s="5" customFormat="1" ht="21" customHeight="1">
      <c r="A45" s="139"/>
      <c r="B45" s="183"/>
      <c r="C45" s="143"/>
      <c r="D45" s="37">
        <v>144</v>
      </c>
      <c r="E45" s="38" t="s">
        <v>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30">
        <f t="shared" si="0"/>
        <v>0</v>
      </c>
      <c r="S45" s="88">
        <v>0</v>
      </c>
      <c r="T45" s="175"/>
      <c r="V45" s="10"/>
    </row>
    <row r="46" spans="1:22" s="5" customFormat="1" ht="21" customHeight="1">
      <c r="A46" s="138"/>
      <c r="B46" s="140">
        <v>5551882</v>
      </c>
      <c r="C46" s="142" t="s">
        <v>151</v>
      </c>
      <c r="D46" s="37">
        <v>232</v>
      </c>
      <c r="E46" s="38" t="s">
        <v>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1715000</v>
      </c>
      <c r="P46" s="47">
        <v>1680000</v>
      </c>
      <c r="Q46" s="47">
        <v>1715000</v>
      </c>
      <c r="R46" s="30">
        <f t="shared" si="0"/>
        <v>5110000</v>
      </c>
      <c r="S46" s="87">
        <v>420000</v>
      </c>
      <c r="T46" s="175">
        <f>+S46+R46</f>
        <v>5530000</v>
      </c>
      <c r="V46" s="10"/>
    </row>
    <row r="47" spans="1:22" s="5" customFormat="1" ht="21" customHeight="1">
      <c r="A47" s="139"/>
      <c r="B47" s="141"/>
      <c r="C47" s="143"/>
      <c r="D47" s="37">
        <v>144</v>
      </c>
      <c r="E47" s="38" t="s">
        <v>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30">
        <f t="shared" si="0"/>
        <v>0</v>
      </c>
      <c r="S47" s="88">
        <v>0</v>
      </c>
      <c r="T47" s="175"/>
      <c r="V47" s="10"/>
    </row>
    <row r="48" spans="1:22" s="5" customFormat="1" ht="21.75" customHeight="1">
      <c r="A48" s="181">
        <v>15</v>
      </c>
      <c r="B48" s="180">
        <v>1744879</v>
      </c>
      <c r="C48" s="184" t="s">
        <v>46</v>
      </c>
      <c r="D48" s="37">
        <v>232</v>
      </c>
      <c r="E48" s="38" t="s">
        <v>28</v>
      </c>
      <c r="F48" s="47">
        <v>1680000</v>
      </c>
      <c r="G48" s="47">
        <v>1610000</v>
      </c>
      <c r="H48" s="47">
        <v>1680000</v>
      </c>
      <c r="I48" s="47">
        <v>1680000</v>
      </c>
      <c r="J48" s="47">
        <v>1470000</v>
      </c>
      <c r="K48" s="47">
        <v>1610000</v>
      </c>
      <c r="L48" s="47">
        <v>1750000</v>
      </c>
      <c r="M48" s="47">
        <v>1645000</v>
      </c>
      <c r="N48" s="47">
        <v>1610000</v>
      </c>
      <c r="O48" s="47">
        <v>1715000</v>
      </c>
      <c r="P48" s="47">
        <v>1540000</v>
      </c>
      <c r="Q48" s="47">
        <v>1680000</v>
      </c>
      <c r="R48" s="30">
        <f t="shared" si="0"/>
        <v>19670000</v>
      </c>
      <c r="S48" s="87">
        <v>1680000</v>
      </c>
      <c r="T48" s="175">
        <f>+S48+R48</f>
        <v>21350000</v>
      </c>
      <c r="V48" s="10"/>
    </row>
    <row r="49" spans="1:22" s="5" customFormat="1" ht="21.75" customHeight="1">
      <c r="A49" s="181"/>
      <c r="B49" s="180"/>
      <c r="C49" s="184"/>
      <c r="D49" s="37">
        <v>144</v>
      </c>
      <c r="E49" s="38" t="s">
        <v>22</v>
      </c>
      <c r="F49" s="47"/>
      <c r="G49" s="47"/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30">
        <f t="shared" si="0"/>
        <v>0</v>
      </c>
      <c r="S49" s="88">
        <v>0</v>
      </c>
      <c r="T49" s="175"/>
      <c r="U49" s="11"/>
      <c r="V49" s="10"/>
    </row>
    <row r="50" spans="1:22" s="5" customFormat="1" ht="21.75" customHeight="1">
      <c r="A50" s="181">
        <v>16</v>
      </c>
      <c r="B50" s="180">
        <v>3306840</v>
      </c>
      <c r="C50" s="184" t="s">
        <v>79</v>
      </c>
      <c r="D50" s="37">
        <v>232</v>
      </c>
      <c r="E50" s="38" t="s">
        <v>28</v>
      </c>
      <c r="F50" s="47">
        <v>1645600</v>
      </c>
      <c r="G50" s="47">
        <v>1505000</v>
      </c>
      <c r="H50" s="47">
        <v>1680000</v>
      </c>
      <c r="I50" s="47">
        <v>1610000</v>
      </c>
      <c r="J50" s="47">
        <v>1470000</v>
      </c>
      <c r="K50" s="47">
        <v>1610000</v>
      </c>
      <c r="L50" s="47">
        <v>1750000</v>
      </c>
      <c r="M50" s="47">
        <v>1645000</v>
      </c>
      <c r="N50" s="47">
        <v>1575000</v>
      </c>
      <c r="O50" s="47">
        <v>1750000</v>
      </c>
      <c r="P50" s="47">
        <v>1505000</v>
      </c>
      <c r="Q50" s="47">
        <v>1715000</v>
      </c>
      <c r="R50" s="30">
        <f t="shared" si="0"/>
        <v>19460600</v>
      </c>
      <c r="S50" s="87">
        <v>1680000</v>
      </c>
      <c r="T50" s="175">
        <f>+S50+R50</f>
        <v>21140600</v>
      </c>
      <c r="V50" s="10"/>
    </row>
    <row r="51" spans="1:22" s="5" customFormat="1" ht="21.75" customHeight="1">
      <c r="A51" s="181"/>
      <c r="B51" s="180"/>
      <c r="C51" s="184"/>
      <c r="D51" s="37">
        <v>144</v>
      </c>
      <c r="E51" s="38" t="s">
        <v>22</v>
      </c>
      <c r="F51" s="47"/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30">
        <f t="shared" si="0"/>
        <v>0</v>
      </c>
      <c r="S51" s="88">
        <v>0</v>
      </c>
      <c r="T51" s="175"/>
      <c r="V51" s="10"/>
    </row>
    <row r="52" spans="1:22" s="5" customFormat="1" ht="21.75" customHeight="1">
      <c r="A52" s="181">
        <v>17</v>
      </c>
      <c r="B52" s="180">
        <v>3937013</v>
      </c>
      <c r="C52" s="184" t="s">
        <v>47</v>
      </c>
      <c r="D52" s="37">
        <v>232</v>
      </c>
      <c r="E52" s="38" t="s">
        <v>28</v>
      </c>
      <c r="F52" s="47">
        <v>1680000</v>
      </c>
      <c r="G52" s="47">
        <v>1610000</v>
      </c>
      <c r="H52" s="47">
        <v>1680000</v>
      </c>
      <c r="I52" s="47">
        <v>1680000</v>
      </c>
      <c r="J52" s="47">
        <v>1470000</v>
      </c>
      <c r="K52" s="47">
        <v>1610000</v>
      </c>
      <c r="L52" s="47">
        <v>1750000</v>
      </c>
      <c r="M52" s="47">
        <v>1645000</v>
      </c>
      <c r="N52" s="47">
        <v>1435000</v>
      </c>
      <c r="O52" s="47">
        <v>1820000</v>
      </c>
      <c r="P52" s="47">
        <v>1575000</v>
      </c>
      <c r="Q52" s="47">
        <v>1715000</v>
      </c>
      <c r="R52" s="30">
        <f t="shared" si="0"/>
        <v>19670000</v>
      </c>
      <c r="S52" s="87">
        <v>1680000</v>
      </c>
      <c r="T52" s="175">
        <f>+S52+R52</f>
        <v>21350000</v>
      </c>
      <c r="V52" s="10"/>
    </row>
    <row r="53" spans="1:22" s="5" customFormat="1" ht="21.75" customHeight="1">
      <c r="A53" s="181"/>
      <c r="B53" s="180"/>
      <c r="C53" s="184"/>
      <c r="D53" s="37">
        <v>144</v>
      </c>
      <c r="E53" s="38" t="s">
        <v>22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30">
        <f t="shared" si="0"/>
        <v>0</v>
      </c>
      <c r="S53" s="88">
        <v>0</v>
      </c>
      <c r="T53" s="175"/>
      <c r="V53" s="10"/>
    </row>
    <row r="54" spans="1:22" s="5" customFormat="1" ht="21.75" customHeight="1">
      <c r="A54" s="181">
        <v>18</v>
      </c>
      <c r="B54" s="180">
        <v>3530583</v>
      </c>
      <c r="C54" s="184" t="s">
        <v>48</v>
      </c>
      <c r="D54" s="37">
        <v>232</v>
      </c>
      <c r="E54" s="38" t="s">
        <v>28</v>
      </c>
      <c r="F54" s="47">
        <v>1540000</v>
      </c>
      <c r="G54" s="47">
        <v>1435000</v>
      </c>
      <c r="H54" s="47">
        <v>1680000</v>
      </c>
      <c r="I54" s="47">
        <v>1540000</v>
      </c>
      <c r="J54" s="47">
        <v>1470000</v>
      </c>
      <c r="K54" s="47">
        <v>1470000</v>
      </c>
      <c r="L54" s="47">
        <v>1470000</v>
      </c>
      <c r="M54" s="47">
        <v>1540000</v>
      </c>
      <c r="N54" s="47">
        <v>1470000</v>
      </c>
      <c r="O54" s="47">
        <v>1540000</v>
      </c>
      <c r="P54" s="47">
        <v>1540000</v>
      </c>
      <c r="Q54" s="47">
        <v>1715000</v>
      </c>
      <c r="R54" s="30">
        <f t="shared" si="0"/>
        <v>18410000</v>
      </c>
      <c r="S54" s="87">
        <v>1680000</v>
      </c>
      <c r="T54" s="175">
        <f>+S54+R54</f>
        <v>20090000</v>
      </c>
      <c r="V54" s="10"/>
    </row>
    <row r="55" spans="1:22" s="5" customFormat="1" ht="21.75" customHeight="1">
      <c r="A55" s="181"/>
      <c r="B55" s="180"/>
      <c r="C55" s="184"/>
      <c r="D55" s="37">
        <v>144</v>
      </c>
      <c r="E55" s="38" t="s">
        <v>22</v>
      </c>
      <c r="F55" s="47">
        <v>0</v>
      </c>
      <c r="G55" s="47">
        <v>0</v>
      </c>
      <c r="H55" s="47"/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30">
        <f t="shared" si="0"/>
        <v>0</v>
      </c>
      <c r="S55" s="88">
        <v>0</v>
      </c>
      <c r="T55" s="175"/>
      <c r="V55" s="10"/>
    </row>
    <row r="56" spans="1:22" s="5" customFormat="1" ht="21.75" customHeight="1">
      <c r="A56" s="181">
        <v>19</v>
      </c>
      <c r="B56" s="180">
        <v>4614356</v>
      </c>
      <c r="C56" s="184" t="s">
        <v>49</v>
      </c>
      <c r="D56" s="37">
        <v>232</v>
      </c>
      <c r="E56" s="38" t="s">
        <v>28</v>
      </c>
      <c r="F56" s="47">
        <v>1680000</v>
      </c>
      <c r="G56" s="47">
        <v>1575000</v>
      </c>
      <c r="H56" s="47">
        <v>1680000</v>
      </c>
      <c r="I56" s="47">
        <v>1680000</v>
      </c>
      <c r="J56" s="47">
        <v>1470000</v>
      </c>
      <c r="K56" s="47">
        <v>1680000</v>
      </c>
      <c r="L56" s="47">
        <v>1750000</v>
      </c>
      <c r="M56" s="47">
        <v>1645000</v>
      </c>
      <c r="N56" s="47">
        <v>1614356</v>
      </c>
      <c r="O56" s="47">
        <v>1750000</v>
      </c>
      <c r="P56" s="47">
        <v>1680000</v>
      </c>
      <c r="Q56" s="47">
        <v>1715000</v>
      </c>
      <c r="R56" s="30">
        <f t="shared" si="0"/>
        <v>19919356</v>
      </c>
      <c r="S56" s="87">
        <v>1680000</v>
      </c>
      <c r="T56" s="175">
        <f>+S56+R56</f>
        <v>21599356</v>
      </c>
      <c r="V56" s="10"/>
    </row>
    <row r="57" spans="1:22" s="5" customFormat="1" ht="21.75" customHeight="1">
      <c r="A57" s="181"/>
      <c r="B57" s="180"/>
      <c r="C57" s="184"/>
      <c r="D57" s="37">
        <v>144</v>
      </c>
      <c r="E57" s="38" t="s">
        <v>22</v>
      </c>
      <c r="F57" s="47">
        <v>0</v>
      </c>
      <c r="G57" s="47">
        <v>0</v>
      </c>
      <c r="H57" s="47">
        <v>0</v>
      </c>
      <c r="I57" s="47"/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30">
        <f t="shared" si="0"/>
        <v>0</v>
      </c>
      <c r="S57" s="88">
        <v>0</v>
      </c>
      <c r="T57" s="175"/>
      <c r="V57" s="10"/>
    </row>
    <row r="58" spans="1:22" s="5" customFormat="1" ht="21.75" customHeight="1">
      <c r="A58" s="181">
        <v>20</v>
      </c>
      <c r="B58" s="180">
        <v>4367579</v>
      </c>
      <c r="C58" s="184" t="s">
        <v>50</v>
      </c>
      <c r="D58" s="37">
        <v>232</v>
      </c>
      <c r="E58" s="38" t="s">
        <v>28</v>
      </c>
      <c r="F58" s="47">
        <v>1470000</v>
      </c>
      <c r="G58" s="47">
        <v>1400000</v>
      </c>
      <c r="H58" s="47">
        <v>1680000</v>
      </c>
      <c r="I58" s="47">
        <v>1680000</v>
      </c>
      <c r="J58" s="47">
        <v>1470000</v>
      </c>
      <c r="K58" s="47">
        <v>0</v>
      </c>
      <c r="L58" s="47">
        <v>1295000</v>
      </c>
      <c r="M58" s="47">
        <v>0</v>
      </c>
      <c r="N58" s="47">
        <v>0</v>
      </c>
      <c r="O58" s="47">
        <v>1365000</v>
      </c>
      <c r="P58" s="47">
        <v>1330000</v>
      </c>
      <c r="Q58" s="47">
        <v>1470000</v>
      </c>
      <c r="R58" s="30">
        <f t="shared" si="0"/>
        <v>13160000</v>
      </c>
      <c r="S58" s="87">
        <v>840000</v>
      </c>
      <c r="T58" s="175">
        <f>+S58+R58</f>
        <v>14000000</v>
      </c>
      <c r="V58" s="10"/>
    </row>
    <row r="59" spans="1:22" s="5" customFormat="1" ht="21.75" customHeight="1">
      <c r="A59" s="181"/>
      <c r="B59" s="180"/>
      <c r="C59" s="184"/>
      <c r="D59" s="37">
        <v>144</v>
      </c>
      <c r="E59" s="38" t="s">
        <v>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30">
        <f t="shared" si="0"/>
        <v>0</v>
      </c>
      <c r="S59" s="88">
        <v>0</v>
      </c>
      <c r="T59" s="175"/>
      <c r="V59" s="10"/>
    </row>
    <row r="60" spans="1:22" s="5" customFormat="1" ht="21.75" customHeight="1">
      <c r="A60" s="181">
        <v>21</v>
      </c>
      <c r="B60" s="180">
        <v>4495225</v>
      </c>
      <c r="C60" s="184" t="s">
        <v>51</v>
      </c>
      <c r="D60" s="37">
        <v>232</v>
      </c>
      <c r="E60" s="38" t="s">
        <v>28</v>
      </c>
      <c r="F60" s="47">
        <v>1680000</v>
      </c>
      <c r="G60" s="47">
        <v>1540000</v>
      </c>
      <c r="H60" s="47">
        <v>1680000</v>
      </c>
      <c r="I60" s="47">
        <v>1680000</v>
      </c>
      <c r="J60" s="47">
        <v>1470000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30">
        <f t="shared" si="0"/>
        <v>8050000</v>
      </c>
      <c r="S60" s="87">
        <v>0</v>
      </c>
      <c r="T60" s="175">
        <v>0</v>
      </c>
      <c r="V60" s="10"/>
    </row>
    <row r="61" spans="1:22" s="5" customFormat="1" ht="21.75" customHeight="1">
      <c r="A61" s="181"/>
      <c r="B61" s="180"/>
      <c r="C61" s="184"/>
      <c r="D61" s="37">
        <v>144</v>
      </c>
      <c r="E61" s="38" t="s">
        <v>22</v>
      </c>
      <c r="F61" s="47">
        <v>0</v>
      </c>
      <c r="G61" s="47"/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30">
        <f t="shared" si="0"/>
        <v>0</v>
      </c>
      <c r="S61" s="88"/>
      <c r="T61" s="175"/>
      <c r="V61" s="10"/>
    </row>
    <row r="62" spans="1:22" s="5" customFormat="1" ht="21.75" customHeight="1">
      <c r="A62" s="181">
        <v>22</v>
      </c>
      <c r="B62" s="180">
        <v>4585857</v>
      </c>
      <c r="C62" s="184" t="s">
        <v>65</v>
      </c>
      <c r="D62" s="37">
        <v>232</v>
      </c>
      <c r="E62" s="38" t="s">
        <v>28</v>
      </c>
      <c r="F62" s="47">
        <v>1575000</v>
      </c>
      <c r="G62" s="47">
        <v>1505000</v>
      </c>
      <c r="H62" s="47">
        <v>1680000</v>
      </c>
      <c r="I62" s="47">
        <v>1680000</v>
      </c>
      <c r="J62" s="47">
        <v>1470000</v>
      </c>
      <c r="K62" s="47">
        <v>1610000</v>
      </c>
      <c r="L62" s="47">
        <v>1750000</v>
      </c>
      <c r="M62" s="47">
        <v>1610000</v>
      </c>
      <c r="N62" s="47">
        <v>1505000</v>
      </c>
      <c r="O62" s="47">
        <v>1680000</v>
      </c>
      <c r="P62" s="47">
        <v>1575000</v>
      </c>
      <c r="Q62" s="47">
        <v>1715000</v>
      </c>
      <c r="R62" s="30">
        <f t="shared" si="0"/>
        <v>19355000</v>
      </c>
      <c r="S62" s="87">
        <v>1680000</v>
      </c>
      <c r="T62" s="175">
        <f>+S62+R62</f>
        <v>21035000</v>
      </c>
      <c r="V62" s="10"/>
    </row>
    <row r="63" spans="1:22" s="5" customFormat="1" ht="21.75" customHeight="1">
      <c r="A63" s="181"/>
      <c r="B63" s="180"/>
      <c r="C63" s="184"/>
      <c r="D63" s="37">
        <v>144</v>
      </c>
      <c r="E63" s="38" t="s">
        <v>22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30">
        <f t="shared" si="0"/>
        <v>0</v>
      </c>
      <c r="S63" s="88">
        <v>0</v>
      </c>
      <c r="T63" s="175"/>
      <c r="V63" s="10"/>
    </row>
    <row r="64" spans="1:22" s="5" customFormat="1" ht="21.75" customHeight="1">
      <c r="A64" s="181">
        <v>23</v>
      </c>
      <c r="B64" s="180">
        <v>2385851</v>
      </c>
      <c r="C64" s="184" t="s">
        <v>66</v>
      </c>
      <c r="D64" s="37">
        <v>232</v>
      </c>
      <c r="E64" s="38" t="s">
        <v>28</v>
      </c>
      <c r="F64" s="47">
        <v>1680000</v>
      </c>
      <c r="G64" s="47">
        <v>1575000</v>
      </c>
      <c r="H64" s="47">
        <v>1680000</v>
      </c>
      <c r="I64" s="47">
        <v>1680000</v>
      </c>
      <c r="J64" s="47">
        <v>1470000</v>
      </c>
      <c r="K64" s="47">
        <v>1610000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30">
        <f t="shared" si="0"/>
        <v>9695000</v>
      </c>
      <c r="S64" s="87">
        <v>0</v>
      </c>
      <c r="T64" s="175">
        <v>0</v>
      </c>
      <c r="V64" s="10"/>
    </row>
    <row r="65" spans="1:22" s="5" customFormat="1" ht="21.75" customHeight="1">
      <c r="A65" s="181"/>
      <c r="B65" s="180"/>
      <c r="C65" s="184"/>
      <c r="D65" s="37">
        <v>144</v>
      </c>
      <c r="E65" s="38" t="s">
        <v>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30">
        <f t="shared" si="0"/>
        <v>0</v>
      </c>
      <c r="S65" s="88"/>
      <c r="T65" s="175"/>
      <c r="V65" s="10"/>
    </row>
    <row r="66" spans="1:22" s="5" customFormat="1" ht="21.75" customHeight="1">
      <c r="A66" s="181">
        <v>24</v>
      </c>
      <c r="B66" s="180">
        <v>4495064</v>
      </c>
      <c r="C66" s="184" t="s">
        <v>67</v>
      </c>
      <c r="D66" s="37">
        <v>232</v>
      </c>
      <c r="E66" s="38" t="s">
        <v>28</v>
      </c>
      <c r="F66" s="48">
        <v>1610000</v>
      </c>
      <c r="G66" s="48">
        <v>1470000</v>
      </c>
      <c r="H66" s="48">
        <v>1680000</v>
      </c>
      <c r="I66" s="47">
        <v>1680000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8">
        <v>385000</v>
      </c>
      <c r="P66" s="47">
        <v>1505000</v>
      </c>
      <c r="Q66" s="47">
        <v>1715000</v>
      </c>
      <c r="R66" s="30">
        <f t="shared" si="0"/>
        <v>10045000</v>
      </c>
      <c r="S66" s="87">
        <v>420000</v>
      </c>
      <c r="T66" s="175">
        <f>+S66+R66</f>
        <v>10465000</v>
      </c>
      <c r="V66" s="10"/>
    </row>
    <row r="67" spans="1:22" s="5" customFormat="1" ht="21.75" customHeight="1">
      <c r="A67" s="181"/>
      <c r="B67" s="180"/>
      <c r="C67" s="184"/>
      <c r="D67" s="37">
        <v>144</v>
      </c>
      <c r="E67" s="38" t="s">
        <v>22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/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30">
        <f t="shared" si="0"/>
        <v>0</v>
      </c>
      <c r="S67" s="88">
        <v>0</v>
      </c>
      <c r="T67" s="175"/>
      <c r="V67" s="10"/>
    </row>
    <row r="68" spans="1:22" s="5" customFormat="1" ht="21.75" customHeight="1">
      <c r="A68" s="176">
        <v>25</v>
      </c>
      <c r="B68" s="182">
        <v>4925230</v>
      </c>
      <c r="C68" s="142" t="s">
        <v>68</v>
      </c>
      <c r="D68" s="37">
        <v>232</v>
      </c>
      <c r="E68" s="38" t="s">
        <v>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1610000</v>
      </c>
      <c r="L68" s="47">
        <v>1645000</v>
      </c>
      <c r="M68" s="47">
        <v>1575000</v>
      </c>
      <c r="N68" s="47">
        <v>1435000</v>
      </c>
      <c r="O68" s="47">
        <v>1540000</v>
      </c>
      <c r="P68" s="47">
        <v>1435000</v>
      </c>
      <c r="Q68" s="47">
        <v>1680000</v>
      </c>
      <c r="R68" s="30">
        <f t="shared" si="0"/>
        <v>10920000</v>
      </c>
      <c r="S68" s="87">
        <v>840000</v>
      </c>
      <c r="T68" s="175">
        <f>+S68+R68</f>
        <v>11760000</v>
      </c>
      <c r="V68" s="10"/>
    </row>
    <row r="69" spans="1:22" s="5" customFormat="1" ht="21.75" customHeight="1">
      <c r="A69" s="177"/>
      <c r="B69" s="183"/>
      <c r="C69" s="143"/>
      <c r="D69" s="37">
        <v>144</v>
      </c>
      <c r="E69" s="38" t="s">
        <v>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30">
        <f t="shared" si="0"/>
        <v>0</v>
      </c>
      <c r="S69" s="88">
        <v>0</v>
      </c>
      <c r="T69" s="175"/>
      <c r="V69" s="10"/>
    </row>
    <row r="70" spans="1:22" s="5" customFormat="1" ht="21.75" customHeight="1">
      <c r="A70" s="176">
        <v>26</v>
      </c>
      <c r="B70" s="140">
        <v>5763910</v>
      </c>
      <c r="C70" s="142" t="s">
        <v>71</v>
      </c>
      <c r="D70" s="37">
        <v>232</v>
      </c>
      <c r="E70" s="38" t="s">
        <v>28</v>
      </c>
      <c r="F70" s="47">
        <v>1540000</v>
      </c>
      <c r="G70" s="49">
        <v>1400000</v>
      </c>
      <c r="H70" s="49">
        <v>1680000</v>
      </c>
      <c r="I70" s="47">
        <v>1680000</v>
      </c>
      <c r="J70" s="47">
        <v>1470000</v>
      </c>
      <c r="K70" s="47">
        <v>1610000</v>
      </c>
      <c r="L70" s="47">
        <v>1610000</v>
      </c>
      <c r="M70" s="47">
        <v>1505000</v>
      </c>
      <c r="N70" s="47">
        <v>1610000</v>
      </c>
      <c r="O70" s="47">
        <v>1715000</v>
      </c>
      <c r="P70" s="47">
        <v>1575000</v>
      </c>
      <c r="Q70" s="47">
        <v>1680000</v>
      </c>
      <c r="R70" s="30">
        <f t="shared" si="0"/>
        <v>19075000</v>
      </c>
      <c r="S70" s="87">
        <v>1680000</v>
      </c>
      <c r="T70" s="171">
        <f>+S70+R70</f>
        <v>20755000</v>
      </c>
      <c r="V70" s="10"/>
    </row>
    <row r="71" spans="1:22" s="5" customFormat="1" ht="21.75" customHeight="1">
      <c r="A71" s="177"/>
      <c r="B71" s="141"/>
      <c r="C71" s="143"/>
      <c r="D71" s="37">
        <v>144</v>
      </c>
      <c r="E71" s="38" t="s">
        <v>22</v>
      </c>
      <c r="F71" s="47">
        <v>0</v>
      </c>
      <c r="G71" s="49">
        <v>0</v>
      </c>
      <c r="H71" s="49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30">
        <f t="shared" si="0"/>
        <v>0</v>
      </c>
      <c r="S71" s="88">
        <v>0</v>
      </c>
      <c r="T71" s="172"/>
      <c r="V71" s="10"/>
    </row>
    <row r="72" spans="1:22" s="5" customFormat="1" ht="21.75" customHeight="1">
      <c r="A72" s="176">
        <v>27</v>
      </c>
      <c r="B72" s="178">
        <v>1287540</v>
      </c>
      <c r="C72" s="142" t="s">
        <v>53</v>
      </c>
      <c r="D72" s="37">
        <v>232</v>
      </c>
      <c r="E72" s="38" t="s">
        <v>28</v>
      </c>
      <c r="F72" s="47">
        <v>1680000</v>
      </c>
      <c r="G72" s="48">
        <v>1540000</v>
      </c>
      <c r="H72" s="48">
        <v>1680000</v>
      </c>
      <c r="I72" s="47">
        <v>1680000</v>
      </c>
      <c r="J72" s="47">
        <v>1470000</v>
      </c>
      <c r="K72" s="47">
        <v>1610000</v>
      </c>
      <c r="L72" s="47">
        <v>0</v>
      </c>
      <c r="M72" s="47">
        <v>1645000</v>
      </c>
      <c r="N72" s="47">
        <v>1575000</v>
      </c>
      <c r="O72" s="47">
        <v>1715000</v>
      </c>
      <c r="P72" s="47">
        <v>1610000</v>
      </c>
      <c r="Q72" s="47">
        <v>1715000</v>
      </c>
      <c r="R72" s="30">
        <f t="shared" si="0"/>
        <v>17920000</v>
      </c>
      <c r="S72" s="87">
        <v>700000</v>
      </c>
      <c r="T72" s="171">
        <f>+S72+R72</f>
        <v>18620000</v>
      </c>
      <c r="V72" s="10"/>
    </row>
    <row r="73" spans="1:22" s="5" customFormat="1" ht="21.75" customHeight="1">
      <c r="A73" s="177"/>
      <c r="B73" s="179"/>
      <c r="C73" s="143"/>
      <c r="D73" s="37">
        <v>144</v>
      </c>
      <c r="E73" s="38" t="s">
        <v>22</v>
      </c>
      <c r="F73" s="47">
        <v>0</v>
      </c>
      <c r="G73" s="49">
        <v>0</v>
      </c>
      <c r="H73" s="49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30">
        <f t="shared" si="0"/>
        <v>0</v>
      </c>
      <c r="S73" s="88">
        <v>0</v>
      </c>
      <c r="T73" s="172"/>
      <c r="V73" s="10"/>
    </row>
    <row r="74" spans="1:22" s="5" customFormat="1" ht="21.75" customHeight="1">
      <c r="A74" s="138">
        <v>28</v>
      </c>
      <c r="B74" s="182">
        <v>4830492</v>
      </c>
      <c r="C74" s="142" t="s">
        <v>72</v>
      </c>
      <c r="D74" s="37">
        <v>232</v>
      </c>
      <c r="E74" s="38" t="s">
        <v>28</v>
      </c>
      <c r="F74" s="47">
        <v>1575000</v>
      </c>
      <c r="G74" s="47">
        <v>1400000</v>
      </c>
      <c r="H74" s="47">
        <v>1680000</v>
      </c>
      <c r="I74" s="47">
        <v>1680000</v>
      </c>
      <c r="J74" s="47">
        <v>1470000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30">
        <f aca="true" t="shared" si="1" ref="R74:R136">SUM(F74:Q74)</f>
        <v>7805000</v>
      </c>
      <c r="S74" s="87">
        <v>0</v>
      </c>
      <c r="T74" s="175">
        <v>0</v>
      </c>
      <c r="V74" s="10"/>
    </row>
    <row r="75" spans="1:22" s="5" customFormat="1" ht="21.75" customHeight="1">
      <c r="A75" s="139"/>
      <c r="B75" s="183"/>
      <c r="C75" s="143"/>
      <c r="D75" s="37">
        <v>144</v>
      </c>
      <c r="E75" s="38" t="s">
        <v>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30">
        <f t="shared" si="1"/>
        <v>0</v>
      </c>
      <c r="S75" s="88"/>
      <c r="T75" s="175"/>
      <c r="V75" s="10"/>
    </row>
    <row r="76" spans="1:22" s="5" customFormat="1" ht="21.75" customHeight="1">
      <c r="A76" s="138">
        <v>29</v>
      </c>
      <c r="B76" s="140">
        <v>4473211</v>
      </c>
      <c r="C76" s="142" t="s">
        <v>136</v>
      </c>
      <c r="D76" s="37">
        <v>232</v>
      </c>
      <c r="E76" s="38" t="s">
        <v>28</v>
      </c>
      <c r="F76" s="47">
        <v>0</v>
      </c>
      <c r="G76" s="47">
        <v>0</v>
      </c>
      <c r="H76" s="47">
        <v>1680000</v>
      </c>
      <c r="I76" s="47">
        <v>1680000</v>
      </c>
      <c r="J76" s="47">
        <v>1470000</v>
      </c>
      <c r="K76" s="47">
        <v>1610000</v>
      </c>
      <c r="L76" s="47">
        <v>1750000</v>
      </c>
      <c r="M76" s="47">
        <v>1645000</v>
      </c>
      <c r="N76" s="47">
        <v>1610000</v>
      </c>
      <c r="O76" s="47">
        <v>1715000</v>
      </c>
      <c r="P76" s="47">
        <v>1575000</v>
      </c>
      <c r="Q76" s="47">
        <v>1470000</v>
      </c>
      <c r="R76" s="30">
        <f t="shared" si="1"/>
        <v>16205000</v>
      </c>
      <c r="S76" s="87">
        <v>1260000</v>
      </c>
      <c r="T76" s="175">
        <f>+S76+R76</f>
        <v>17465000</v>
      </c>
      <c r="V76" s="10"/>
    </row>
    <row r="77" spans="1:22" s="5" customFormat="1" ht="21.75" customHeight="1">
      <c r="A77" s="139"/>
      <c r="B77" s="141"/>
      <c r="C77" s="143"/>
      <c r="D77" s="37">
        <v>144</v>
      </c>
      <c r="E77" s="38" t="s">
        <v>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30">
        <f t="shared" si="1"/>
        <v>0</v>
      </c>
      <c r="S77" s="88">
        <v>0</v>
      </c>
      <c r="T77" s="175"/>
      <c r="V77" s="10"/>
    </row>
    <row r="78" spans="1:22" s="5" customFormat="1" ht="21.75" customHeight="1">
      <c r="A78" s="138">
        <v>30</v>
      </c>
      <c r="B78" s="140">
        <v>6978499</v>
      </c>
      <c r="C78" s="142" t="s">
        <v>140</v>
      </c>
      <c r="D78" s="37">
        <v>232</v>
      </c>
      <c r="E78" s="38" t="s">
        <v>28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1610000</v>
      </c>
      <c r="L78" s="47">
        <v>1680000</v>
      </c>
      <c r="M78" s="47">
        <v>1505000</v>
      </c>
      <c r="N78" s="47">
        <v>1505000</v>
      </c>
      <c r="O78" s="47">
        <v>1540000</v>
      </c>
      <c r="P78" s="47">
        <v>1575000</v>
      </c>
      <c r="Q78" s="47">
        <v>1680000</v>
      </c>
      <c r="R78" s="30">
        <f t="shared" si="1"/>
        <v>11095000</v>
      </c>
      <c r="S78" s="87">
        <v>840000</v>
      </c>
      <c r="T78" s="175">
        <f>+S78+R78</f>
        <v>11935000</v>
      </c>
      <c r="V78" s="10"/>
    </row>
    <row r="79" spans="1:22" s="5" customFormat="1" ht="21.75" customHeight="1">
      <c r="A79" s="139"/>
      <c r="B79" s="141"/>
      <c r="C79" s="143"/>
      <c r="D79" s="37">
        <v>144</v>
      </c>
      <c r="E79" s="38" t="s">
        <v>22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30">
        <f t="shared" si="1"/>
        <v>0</v>
      </c>
      <c r="S79" s="88">
        <v>0</v>
      </c>
      <c r="T79" s="175"/>
      <c r="V79" s="10"/>
    </row>
    <row r="80" spans="1:22" s="5" customFormat="1" ht="21.75" customHeight="1">
      <c r="A80" s="138">
        <v>31</v>
      </c>
      <c r="B80" s="140">
        <v>4110326</v>
      </c>
      <c r="C80" s="142" t="s">
        <v>139</v>
      </c>
      <c r="D80" s="37">
        <v>232</v>
      </c>
      <c r="E80" s="38" t="s">
        <v>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1610000</v>
      </c>
      <c r="L80" s="47">
        <v>1645000</v>
      </c>
      <c r="M80" s="47">
        <v>1505000</v>
      </c>
      <c r="N80" s="47">
        <v>1505000</v>
      </c>
      <c r="O80" s="47">
        <v>1540000</v>
      </c>
      <c r="P80" s="47">
        <v>1575000</v>
      </c>
      <c r="Q80" s="47">
        <v>1680000</v>
      </c>
      <c r="R80" s="30">
        <f t="shared" si="1"/>
        <v>11060000</v>
      </c>
      <c r="S80" s="87">
        <v>840000</v>
      </c>
      <c r="T80" s="175">
        <f>+S80+R80</f>
        <v>11900000</v>
      </c>
      <c r="V80" s="10"/>
    </row>
    <row r="81" spans="1:22" s="5" customFormat="1" ht="21.75" customHeight="1">
      <c r="A81" s="139"/>
      <c r="B81" s="141"/>
      <c r="C81" s="143"/>
      <c r="D81" s="37">
        <v>144</v>
      </c>
      <c r="E81" s="38" t="s">
        <v>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/>
      <c r="L81" s="47">
        <v>0</v>
      </c>
      <c r="M81" s="47">
        <v>0</v>
      </c>
      <c r="N81" s="47">
        <v>0</v>
      </c>
      <c r="O81" s="47">
        <v>0</v>
      </c>
      <c r="P81" s="47"/>
      <c r="Q81" s="47">
        <v>0</v>
      </c>
      <c r="R81" s="30">
        <f t="shared" si="1"/>
        <v>0</v>
      </c>
      <c r="S81" s="87">
        <v>0</v>
      </c>
      <c r="T81" s="175"/>
      <c r="V81" s="10"/>
    </row>
    <row r="82" spans="1:22" s="5" customFormat="1" ht="21.75" customHeight="1">
      <c r="A82" s="138">
        <v>32</v>
      </c>
      <c r="B82" s="140">
        <v>5916708</v>
      </c>
      <c r="C82" s="142" t="s">
        <v>133</v>
      </c>
      <c r="D82" s="37">
        <v>232</v>
      </c>
      <c r="E82" s="38" t="s">
        <v>28</v>
      </c>
      <c r="F82" s="47"/>
      <c r="G82" s="47">
        <v>1400000</v>
      </c>
      <c r="H82" s="47">
        <v>1680000</v>
      </c>
      <c r="I82" s="47">
        <v>1365000</v>
      </c>
      <c r="J82" s="47">
        <v>1330000</v>
      </c>
      <c r="K82" s="47">
        <v>1430000</v>
      </c>
      <c r="L82" s="47">
        <v>1540000</v>
      </c>
      <c r="M82" s="47">
        <v>1610000</v>
      </c>
      <c r="N82" s="47">
        <v>1540000</v>
      </c>
      <c r="O82" s="47">
        <v>980000</v>
      </c>
      <c r="P82" s="47">
        <v>175000</v>
      </c>
      <c r="Q82" s="47">
        <v>0</v>
      </c>
      <c r="R82" s="30">
        <f t="shared" si="1"/>
        <v>13050000</v>
      </c>
      <c r="S82" s="87">
        <v>1540000</v>
      </c>
      <c r="T82" s="175">
        <f>+S82+R82</f>
        <v>14590000</v>
      </c>
      <c r="V82" s="10"/>
    </row>
    <row r="83" spans="1:22" s="5" customFormat="1" ht="21.75" customHeight="1">
      <c r="A83" s="139"/>
      <c r="B83" s="141"/>
      <c r="C83" s="143"/>
      <c r="D83" s="37">
        <v>144</v>
      </c>
      <c r="E83" s="38" t="s">
        <v>22</v>
      </c>
      <c r="F83" s="47"/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/>
      <c r="R83" s="30">
        <f t="shared" si="1"/>
        <v>0</v>
      </c>
      <c r="S83" s="87"/>
      <c r="T83" s="175"/>
      <c r="V83" s="10"/>
    </row>
    <row r="84" spans="1:22" s="5" customFormat="1" ht="21.75" customHeight="1">
      <c r="A84" s="138">
        <v>33</v>
      </c>
      <c r="B84" s="140">
        <v>1015229</v>
      </c>
      <c r="C84" s="142" t="s">
        <v>56</v>
      </c>
      <c r="D84" s="37">
        <v>232</v>
      </c>
      <c r="E84" s="38" t="s">
        <v>28</v>
      </c>
      <c r="F84" s="47">
        <v>1505000</v>
      </c>
      <c r="G84" s="47">
        <v>1400000</v>
      </c>
      <c r="H84" s="47">
        <v>1680000</v>
      </c>
      <c r="I84" s="47">
        <v>1575000</v>
      </c>
      <c r="J84" s="47">
        <v>1365000</v>
      </c>
      <c r="K84" s="47">
        <v>1400000</v>
      </c>
      <c r="L84" s="47">
        <v>1505000</v>
      </c>
      <c r="M84" s="47">
        <v>1785000</v>
      </c>
      <c r="N84" s="47">
        <v>1575000</v>
      </c>
      <c r="O84" s="47">
        <v>1750000</v>
      </c>
      <c r="P84" s="47">
        <v>1610000</v>
      </c>
      <c r="Q84" s="47">
        <v>1680000</v>
      </c>
      <c r="R84" s="30">
        <f t="shared" si="1"/>
        <v>18830000</v>
      </c>
      <c r="S84" s="87">
        <v>1680000</v>
      </c>
      <c r="T84" s="171">
        <f>+S84+R84</f>
        <v>20510000</v>
      </c>
      <c r="V84" s="10"/>
    </row>
    <row r="85" spans="1:22" s="5" customFormat="1" ht="21.75" customHeight="1">
      <c r="A85" s="139"/>
      <c r="B85" s="141"/>
      <c r="C85" s="143"/>
      <c r="D85" s="37">
        <v>144</v>
      </c>
      <c r="E85" s="38" t="s">
        <v>22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/>
      <c r="Q85" s="47">
        <v>0</v>
      </c>
      <c r="R85" s="30">
        <f t="shared" si="1"/>
        <v>0</v>
      </c>
      <c r="S85" s="88">
        <v>0</v>
      </c>
      <c r="T85" s="172"/>
      <c r="V85" s="10"/>
    </row>
    <row r="86" spans="1:22" s="5" customFormat="1" ht="21.75" customHeight="1">
      <c r="A86" s="255"/>
      <c r="B86" s="256"/>
      <c r="C86" s="257"/>
      <c r="D86" s="73"/>
      <c r="E86" s="74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30">
        <f t="shared" si="1"/>
        <v>0</v>
      </c>
      <c r="S86" s="87"/>
      <c r="T86" s="85">
        <f>T44+T46+T48+T50+T52+T54+T56+T58+T62+T66+T68+T70++T72+T76+T78+T80+T82+T84</f>
        <v>305374956</v>
      </c>
      <c r="V86" s="10"/>
    </row>
    <row r="87" spans="1:22" s="5" customFormat="1" ht="19.5" customHeight="1">
      <c r="A87" s="258"/>
      <c r="B87" s="259"/>
      <c r="C87" s="260"/>
      <c r="D87" s="102"/>
      <c r="E87" s="107"/>
      <c r="F87" s="107" t="s">
        <v>6</v>
      </c>
      <c r="G87" s="107" t="s">
        <v>7</v>
      </c>
      <c r="H87" s="107" t="s">
        <v>8</v>
      </c>
      <c r="I87" s="107" t="s">
        <v>9</v>
      </c>
      <c r="J87" s="107" t="s">
        <v>10</v>
      </c>
      <c r="K87" s="107" t="s">
        <v>11</v>
      </c>
      <c r="L87" s="107" t="s">
        <v>12</v>
      </c>
      <c r="M87" s="107" t="s">
        <v>13</v>
      </c>
      <c r="N87" s="107" t="s">
        <v>14</v>
      </c>
      <c r="O87" s="107" t="s">
        <v>15</v>
      </c>
      <c r="P87" s="107" t="s">
        <v>16</v>
      </c>
      <c r="Q87" s="107" t="s">
        <v>17</v>
      </c>
      <c r="R87" s="30">
        <f t="shared" si="1"/>
        <v>0</v>
      </c>
      <c r="S87" s="136"/>
      <c r="T87" s="108"/>
      <c r="V87" s="10"/>
    </row>
    <row r="88" spans="1:22" s="99" customFormat="1" ht="19.5" customHeight="1">
      <c r="A88" s="146">
        <v>34</v>
      </c>
      <c r="B88" s="146">
        <v>3653146</v>
      </c>
      <c r="C88" s="144" t="s">
        <v>141</v>
      </c>
      <c r="D88" s="42">
        <v>232</v>
      </c>
      <c r="E88" s="42" t="s">
        <v>28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4500000</v>
      </c>
      <c r="M88" s="37">
        <v>4500000</v>
      </c>
      <c r="N88" s="37">
        <v>4500000</v>
      </c>
      <c r="O88" s="37">
        <v>4500000</v>
      </c>
      <c r="P88" s="37">
        <v>4500000</v>
      </c>
      <c r="Q88" s="37">
        <v>4500000</v>
      </c>
      <c r="R88" s="30">
        <f t="shared" si="1"/>
        <v>27000000</v>
      </c>
      <c r="S88" s="123">
        <v>2250000</v>
      </c>
      <c r="T88" s="135">
        <f>R88+S88</f>
        <v>29250000</v>
      </c>
      <c r="V88" s="100"/>
    </row>
    <row r="89" spans="1:22" s="99" customFormat="1" ht="19.5" customHeight="1">
      <c r="A89" s="147"/>
      <c r="B89" s="147"/>
      <c r="C89" s="145"/>
      <c r="D89" s="39">
        <v>144</v>
      </c>
      <c r="E89" s="39" t="s">
        <v>22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/>
      <c r="Q89" s="37">
        <v>0</v>
      </c>
      <c r="R89" s="30">
        <f t="shared" si="1"/>
        <v>0</v>
      </c>
      <c r="S89" s="123">
        <v>0</v>
      </c>
      <c r="T89" s="135">
        <f aca="true" t="shared" si="2" ref="T89:T115">R89+S89</f>
        <v>0</v>
      </c>
      <c r="V89" s="100"/>
    </row>
    <row r="90" spans="1:22" s="105" customFormat="1" ht="19.5" customHeight="1">
      <c r="A90" s="129">
        <v>35</v>
      </c>
      <c r="B90" s="146">
        <v>6270252</v>
      </c>
      <c r="C90" s="144" t="s">
        <v>150</v>
      </c>
      <c r="D90" s="42">
        <v>232</v>
      </c>
      <c r="E90" s="42" t="s">
        <v>28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1000000</v>
      </c>
      <c r="N90" s="109">
        <v>1000000</v>
      </c>
      <c r="O90" s="109">
        <v>1000000</v>
      </c>
      <c r="P90" s="109">
        <v>1000000</v>
      </c>
      <c r="Q90" s="109">
        <v>1000000</v>
      </c>
      <c r="R90" s="30">
        <f t="shared" si="1"/>
        <v>5000000</v>
      </c>
      <c r="S90" s="137">
        <v>420000</v>
      </c>
      <c r="T90" s="135">
        <f t="shared" si="2"/>
        <v>5420000</v>
      </c>
      <c r="V90" s="106"/>
    </row>
    <row r="91" spans="1:22" s="105" customFormat="1" ht="19.5" customHeight="1">
      <c r="A91" s="129"/>
      <c r="B91" s="147"/>
      <c r="C91" s="145"/>
      <c r="D91" s="39">
        <v>144</v>
      </c>
      <c r="E91" s="39" t="s">
        <v>22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30">
        <f t="shared" si="1"/>
        <v>0</v>
      </c>
      <c r="S91" s="137"/>
      <c r="T91" s="135">
        <f t="shared" si="2"/>
        <v>0</v>
      </c>
      <c r="V91" s="106"/>
    </row>
    <row r="92" spans="1:22" s="105" customFormat="1" ht="19.5" customHeight="1">
      <c r="A92" s="146">
        <v>36</v>
      </c>
      <c r="B92" s="146">
        <v>7162902</v>
      </c>
      <c r="C92" s="144" t="s">
        <v>147</v>
      </c>
      <c r="D92" s="42">
        <v>232</v>
      </c>
      <c r="E92" s="42" t="s">
        <v>28</v>
      </c>
      <c r="F92" s="109">
        <v>7000000</v>
      </c>
      <c r="G92" s="109">
        <v>700000</v>
      </c>
      <c r="H92" s="109">
        <v>700000</v>
      </c>
      <c r="I92" s="109">
        <v>700000</v>
      </c>
      <c r="J92" s="109">
        <v>700000</v>
      </c>
      <c r="K92" s="109">
        <v>700000</v>
      </c>
      <c r="L92" s="109">
        <v>700000</v>
      </c>
      <c r="M92" s="109">
        <v>700000</v>
      </c>
      <c r="N92" s="109">
        <v>700000</v>
      </c>
      <c r="O92" s="109">
        <v>700000</v>
      </c>
      <c r="P92" s="109">
        <v>700000</v>
      </c>
      <c r="Q92" s="109">
        <v>700000</v>
      </c>
      <c r="R92" s="30">
        <f t="shared" si="1"/>
        <v>14700000</v>
      </c>
      <c r="S92" s="137">
        <v>700000</v>
      </c>
      <c r="T92" s="135">
        <f t="shared" si="2"/>
        <v>15400000</v>
      </c>
      <c r="V92" s="106"/>
    </row>
    <row r="93" spans="1:22" s="105" customFormat="1" ht="19.5" customHeight="1">
      <c r="A93" s="147"/>
      <c r="B93" s="147"/>
      <c r="C93" s="145"/>
      <c r="D93" s="39">
        <v>144</v>
      </c>
      <c r="E93" s="39" t="s">
        <v>22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 t="s">
        <v>152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30">
        <f t="shared" si="1"/>
        <v>0</v>
      </c>
      <c r="S93" s="137"/>
      <c r="T93" s="135">
        <f t="shared" si="2"/>
        <v>0</v>
      </c>
      <c r="V93" s="106"/>
    </row>
    <row r="94" spans="1:22" s="105" customFormat="1" ht="19.5" customHeight="1">
      <c r="A94" s="146">
        <v>37</v>
      </c>
      <c r="B94" s="146">
        <v>1520189</v>
      </c>
      <c r="C94" s="144" t="s">
        <v>148</v>
      </c>
      <c r="D94" s="42">
        <v>232</v>
      </c>
      <c r="E94" s="42" t="s">
        <v>28</v>
      </c>
      <c r="F94" s="109">
        <v>1200000</v>
      </c>
      <c r="G94" s="109">
        <v>1200000</v>
      </c>
      <c r="H94" s="109">
        <v>1200000</v>
      </c>
      <c r="I94" s="109">
        <v>1200000</v>
      </c>
      <c r="J94" s="109">
        <v>1200000</v>
      </c>
      <c r="K94" s="109">
        <v>1200000</v>
      </c>
      <c r="L94" s="109">
        <v>1200000</v>
      </c>
      <c r="M94" s="109">
        <v>1200000</v>
      </c>
      <c r="N94" s="109">
        <v>1200000</v>
      </c>
      <c r="O94" s="109">
        <v>1200000</v>
      </c>
      <c r="P94" s="109">
        <v>1200000</v>
      </c>
      <c r="Q94" s="109">
        <v>1200000</v>
      </c>
      <c r="R94" s="30">
        <f t="shared" si="1"/>
        <v>14400000</v>
      </c>
      <c r="S94" s="137">
        <v>1200000</v>
      </c>
      <c r="T94" s="135">
        <f t="shared" si="2"/>
        <v>15600000</v>
      </c>
      <c r="V94" s="106"/>
    </row>
    <row r="95" spans="1:22" s="105" customFormat="1" ht="19.5" customHeight="1">
      <c r="A95" s="147"/>
      <c r="B95" s="147"/>
      <c r="C95" s="145"/>
      <c r="D95" s="39">
        <v>144</v>
      </c>
      <c r="E95" s="39" t="s">
        <v>22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30">
        <f t="shared" si="1"/>
        <v>0</v>
      </c>
      <c r="S95" s="137">
        <v>0</v>
      </c>
      <c r="T95" s="135">
        <f t="shared" si="2"/>
        <v>0</v>
      </c>
      <c r="V95" s="106"/>
    </row>
    <row r="96" spans="1:22" s="105" customFormat="1" ht="19.5" customHeight="1">
      <c r="A96" s="146">
        <v>38</v>
      </c>
      <c r="B96" s="146">
        <v>4783721</v>
      </c>
      <c r="C96" s="144" t="s">
        <v>149</v>
      </c>
      <c r="D96" s="42">
        <v>232</v>
      </c>
      <c r="E96" s="42" t="s">
        <v>28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2000000</v>
      </c>
      <c r="P96" s="109">
        <v>2000000</v>
      </c>
      <c r="Q96" s="109">
        <v>2000000</v>
      </c>
      <c r="R96" s="30">
        <f t="shared" si="1"/>
        <v>6000000</v>
      </c>
      <c r="S96" s="137">
        <v>500000</v>
      </c>
      <c r="T96" s="135">
        <f t="shared" si="2"/>
        <v>6500000</v>
      </c>
      <c r="V96" s="106"/>
    </row>
    <row r="97" spans="1:22" s="105" customFormat="1" ht="19.5" customHeight="1">
      <c r="A97" s="147"/>
      <c r="B97" s="147"/>
      <c r="C97" s="145"/>
      <c r="D97" s="39">
        <v>144</v>
      </c>
      <c r="E97" s="39" t="s">
        <v>22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30">
        <f t="shared" si="1"/>
        <v>0</v>
      </c>
      <c r="S97" s="137">
        <v>0</v>
      </c>
      <c r="T97" s="135">
        <f t="shared" si="2"/>
        <v>0</v>
      </c>
      <c r="V97" s="106"/>
    </row>
    <row r="98" spans="1:22" s="105" customFormat="1" ht="19.5" customHeight="1">
      <c r="A98" s="146">
        <v>39</v>
      </c>
      <c r="B98" s="146">
        <v>4231059</v>
      </c>
      <c r="C98" s="144" t="s">
        <v>146</v>
      </c>
      <c r="D98" s="42">
        <v>232</v>
      </c>
      <c r="E98" s="42" t="s">
        <v>28</v>
      </c>
      <c r="F98" s="109">
        <v>1000000</v>
      </c>
      <c r="G98" s="109">
        <v>1000000</v>
      </c>
      <c r="H98" s="109">
        <v>1000000</v>
      </c>
      <c r="I98" s="109" t="s">
        <v>152</v>
      </c>
      <c r="J98" s="109">
        <v>1000000</v>
      </c>
      <c r="K98" s="109">
        <v>1000000</v>
      </c>
      <c r="L98" s="109">
        <v>1000000</v>
      </c>
      <c r="M98" s="109">
        <v>1000000</v>
      </c>
      <c r="N98" s="109">
        <v>1000000</v>
      </c>
      <c r="O98" s="109">
        <v>1000000</v>
      </c>
      <c r="P98" s="109">
        <v>1000000</v>
      </c>
      <c r="Q98" s="109">
        <v>1000000</v>
      </c>
      <c r="R98" s="30">
        <f t="shared" si="1"/>
        <v>11000000</v>
      </c>
      <c r="S98" s="137">
        <v>1000000</v>
      </c>
      <c r="T98" s="135">
        <f t="shared" si="2"/>
        <v>12000000</v>
      </c>
      <c r="V98" s="106"/>
    </row>
    <row r="99" spans="1:22" s="105" customFormat="1" ht="19.5" customHeight="1">
      <c r="A99" s="147"/>
      <c r="B99" s="147"/>
      <c r="C99" s="145"/>
      <c r="D99" s="39">
        <v>144</v>
      </c>
      <c r="E99" s="39" t="s">
        <v>22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30">
        <f t="shared" si="1"/>
        <v>0</v>
      </c>
      <c r="S99" s="137">
        <v>0</v>
      </c>
      <c r="T99" s="135">
        <f t="shared" si="2"/>
        <v>0</v>
      </c>
      <c r="V99" s="106"/>
    </row>
    <row r="100" spans="1:22" s="105" customFormat="1" ht="19.5" customHeight="1">
      <c r="A100" s="146">
        <v>40</v>
      </c>
      <c r="B100" s="146">
        <v>5834065</v>
      </c>
      <c r="C100" s="144" t="s">
        <v>142</v>
      </c>
      <c r="D100" s="42">
        <v>232</v>
      </c>
      <c r="E100" s="42" t="s">
        <v>28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1000000</v>
      </c>
      <c r="N100" s="109">
        <v>100000</v>
      </c>
      <c r="O100" s="109">
        <v>1000000</v>
      </c>
      <c r="P100" s="109">
        <v>1000000</v>
      </c>
      <c r="Q100" s="109">
        <v>1000000</v>
      </c>
      <c r="R100" s="30">
        <f t="shared" si="1"/>
        <v>4100000</v>
      </c>
      <c r="S100" s="137">
        <v>420000</v>
      </c>
      <c r="T100" s="135">
        <f t="shared" si="2"/>
        <v>4520000</v>
      </c>
      <c r="V100" s="106"/>
    </row>
    <row r="101" spans="1:22" s="105" customFormat="1" ht="19.5" customHeight="1">
      <c r="A101" s="147"/>
      <c r="B101" s="147"/>
      <c r="C101" s="145"/>
      <c r="D101" s="39">
        <v>144</v>
      </c>
      <c r="E101" s="39" t="s">
        <v>22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30">
        <f t="shared" si="1"/>
        <v>0</v>
      </c>
      <c r="S101" s="137">
        <v>0</v>
      </c>
      <c r="T101" s="135">
        <f t="shared" si="2"/>
        <v>0</v>
      </c>
      <c r="V101" s="106"/>
    </row>
    <row r="102" spans="1:22" s="105" customFormat="1" ht="19.5" customHeight="1">
      <c r="A102" s="146">
        <v>41</v>
      </c>
      <c r="B102" s="146">
        <v>4369537</v>
      </c>
      <c r="C102" s="144" t="s">
        <v>143</v>
      </c>
      <c r="D102" s="42">
        <v>232</v>
      </c>
      <c r="E102" s="42" t="s">
        <v>28</v>
      </c>
      <c r="F102" s="109">
        <v>2000000</v>
      </c>
      <c r="G102" s="109">
        <v>2000000</v>
      </c>
      <c r="H102" s="109">
        <v>2000000</v>
      </c>
      <c r="I102" s="109">
        <v>2000000</v>
      </c>
      <c r="J102" s="109">
        <v>2000000</v>
      </c>
      <c r="K102" s="109">
        <v>2000000</v>
      </c>
      <c r="L102" s="109">
        <v>2000000</v>
      </c>
      <c r="M102" s="109">
        <v>2000000</v>
      </c>
      <c r="N102" s="109">
        <v>2000000</v>
      </c>
      <c r="O102" s="109">
        <v>2000000</v>
      </c>
      <c r="P102" s="109">
        <v>2000000</v>
      </c>
      <c r="Q102" s="109">
        <v>2000000</v>
      </c>
      <c r="R102" s="30">
        <f t="shared" si="1"/>
        <v>24000000</v>
      </c>
      <c r="S102" s="137">
        <v>2000000</v>
      </c>
      <c r="T102" s="135">
        <f t="shared" si="2"/>
        <v>26000000</v>
      </c>
      <c r="V102" s="106"/>
    </row>
    <row r="103" spans="1:22" s="105" customFormat="1" ht="19.5" customHeight="1">
      <c r="A103" s="147"/>
      <c r="B103" s="147"/>
      <c r="C103" s="145"/>
      <c r="D103" s="39">
        <v>144</v>
      </c>
      <c r="E103" s="39" t="s">
        <v>22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30">
        <f t="shared" si="1"/>
        <v>0</v>
      </c>
      <c r="S103" s="137">
        <v>0</v>
      </c>
      <c r="T103" s="135">
        <f t="shared" si="2"/>
        <v>0</v>
      </c>
      <c r="V103" s="106"/>
    </row>
    <row r="104" spans="1:22" s="105" customFormat="1" ht="19.5" customHeight="1">
      <c r="A104" s="146">
        <v>42</v>
      </c>
      <c r="B104" s="146">
        <v>4249354</v>
      </c>
      <c r="C104" s="154" t="s">
        <v>144</v>
      </c>
      <c r="D104" s="42">
        <v>232</v>
      </c>
      <c r="E104" s="42" t="s">
        <v>28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2000000</v>
      </c>
      <c r="N104" s="109">
        <v>2000000</v>
      </c>
      <c r="O104" s="109">
        <v>2000000</v>
      </c>
      <c r="P104" s="109">
        <v>2000000</v>
      </c>
      <c r="Q104" s="109">
        <v>2000000</v>
      </c>
      <c r="R104" s="30">
        <f t="shared" si="1"/>
        <v>10000000</v>
      </c>
      <c r="S104" s="137">
        <v>670000</v>
      </c>
      <c r="T104" s="135">
        <f t="shared" si="2"/>
        <v>10670000</v>
      </c>
      <c r="V104" s="106"/>
    </row>
    <row r="105" spans="1:22" s="105" customFormat="1" ht="19.5" customHeight="1">
      <c r="A105" s="147"/>
      <c r="B105" s="147"/>
      <c r="C105" s="155"/>
      <c r="D105" s="39">
        <v>144</v>
      </c>
      <c r="E105" s="39" t="s">
        <v>22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30">
        <f t="shared" si="1"/>
        <v>0</v>
      </c>
      <c r="S105" s="137">
        <v>0</v>
      </c>
      <c r="T105" s="135">
        <f t="shared" si="2"/>
        <v>0</v>
      </c>
      <c r="V105" s="106"/>
    </row>
    <row r="106" spans="1:22" s="105" customFormat="1" ht="20.25" customHeight="1">
      <c r="A106" s="146">
        <v>43</v>
      </c>
      <c r="B106" s="146">
        <v>5038957</v>
      </c>
      <c r="C106" s="144" t="s">
        <v>130</v>
      </c>
      <c r="D106" s="42">
        <v>232</v>
      </c>
      <c r="E106" s="42" t="s">
        <v>28</v>
      </c>
      <c r="F106" s="110">
        <v>1000000</v>
      </c>
      <c r="G106" s="109">
        <v>1000000</v>
      </c>
      <c r="H106" s="109">
        <v>1000000</v>
      </c>
      <c r="I106" s="109">
        <v>1000000</v>
      </c>
      <c r="J106" s="109">
        <v>1000000</v>
      </c>
      <c r="K106" s="109">
        <v>1000000</v>
      </c>
      <c r="L106" s="109">
        <v>1000000</v>
      </c>
      <c r="M106" s="109">
        <v>1000000</v>
      </c>
      <c r="N106" s="109">
        <v>1000000</v>
      </c>
      <c r="O106" s="109">
        <v>1000000</v>
      </c>
      <c r="P106" s="109">
        <v>1000000</v>
      </c>
      <c r="Q106" s="109">
        <v>1000000</v>
      </c>
      <c r="R106" s="30">
        <f t="shared" si="1"/>
        <v>12000000</v>
      </c>
      <c r="S106" s="137">
        <v>920000</v>
      </c>
      <c r="T106" s="135">
        <f t="shared" si="2"/>
        <v>12920000</v>
      </c>
      <c r="V106" s="106"/>
    </row>
    <row r="107" spans="1:22" s="99" customFormat="1" ht="21.75" customHeight="1">
      <c r="A107" s="147"/>
      <c r="B107" s="147"/>
      <c r="C107" s="145"/>
      <c r="D107" s="39">
        <v>144</v>
      </c>
      <c r="E107" s="39" t="s">
        <v>22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0">
        <f t="shared" si="1"/>
        <v>0</v>
      </c>
      <c r="S107" s="123">
        <v>0</v>
      </c>
      <c r="T107" s="135">
        <f t="shared" si="2"/>
        <v>0</v>
      </c>
      <c r="V107" s="100"/>
    </row>
    <row r="108" spans="1:22" s="99" customFormat="1" ht="21.75" customHeight="1">
      <c r="A108" s="146">
        <v>44</v>
      </c>
      <c r="B108" s="146">
        <v>7457744</v>
      </c>
      <c r="C108" s="144" t="s">
        <v>138</v>
      </c>
      <c r="D108" s="39">
        <v>232</v>
      </c>
      <c r="E108" s="42" t="s">
        <v>28</v>
      </c>
      <c r="F108" s="37">
        <v>1000000</v>
      </c>
      <c r="G108" s="37">
        <v>1000000</v>
      </c>
      <c r="H108" s="37">
        <v>1000000</v>
      </c>
      <c r="I108" s="37">
        <v>1000000</v>
      </c>
      <c r="J108" s="37">
        <v>1000000</v>
      </c>
      <c r="K108" s="37">
        <v>1000000</v>
      </c>
      <c r="L108" s="37">
        <v>1000000</v>
      </c>
      <c r="M108" s="37">
        <v>1000000</v>
      </c>
      <c r="N108" s="37">
        <v>1000000</v>
      </c>
      <c r="O108" s="37">
        <v>1000000</v>
      </c>
      <c r="P108" s="37">
        <v>1000000</v>
      </c>
      <c r="Q108" s="37">
        <v>1000000</v>
      </c>
      <c r="R108" s="30">
        <f t="shared" si="1"/>
        <v>12000000</v>
      </c>
      <c r="S108" s="123">
        <v>1000000</v>
      </c>
      <c r="T108" s="135">
        <f t="shared" si="2"/>
        <v>13000000</v>
      </c>
      <c r="V108" s="100"/>
    </row>
    <row r="109" spans="1:22" s="99" customFormat="1" ht="21.75" customHeight="1">
      <c r="A109" s="147"/>
      <c r="B109" s="147"/>
      <c r="C109" s="145"/>
      <c r="D109" s="39">
        <v>144</v>
      </c>
      <c r="E109" s="39" t="s">
        <v>22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0">
        <f t="shared" si="1"/>
        <v>0</v>
      </c>
      <c r="S109" s="123">
        <v>0</v>
      </c>
      <c r="T109" s="135">
        <f t="shared" si="2"/>
        <v>0</v>
      </c>
      <c r="V109" s="100"/>
    </row>
    <row r="110" spans="1:22" s="99" customFormat="1" ht="21.75" customHeight="1">
      <c r="A110" s="146">
        <v>45</v>
      </c>
      <c r="B110" s="146">
        <v>3683928</v>
      </c>
      <c r="C110" s="144" t="s">
        <v>134</v>
      </c>
      <c r="D110" s="39">
        <v>232</v>
      </c>
      <c r="E110" s="42" t="s">
        <v>28</v>
      </c>
      <c r="F110" s="37">
        <v>0</v>
      </c>
      <c r="G110" s="37">
        <v>0</v>
      </c>
      <c r="H110" s="37">
        <v>1500000</v>
      </c>
      <c r="I110" s="37">
        <v>1500000</v>
      </c>
      <c r="J110" s="37">
        <v>1500000</v>
      </c>
      <c r="K110" s="37">
        <v>1500000</v>
      </c>
      <c r="L110" s="37">
        <v>1500000</v>
      </c>
      <c r="M110" s="37">
        <v>1500000</v>
      </c>
      <c r="N110" s="37">
        <v>1500000</v>
      </c>
      <c r="O110" s="37">
        <v>1500000</v>
      </c>
      <c r="P110" s="37">
        <v>1500000</v>
      </c>
      <c r="Q110" s="37">
        <v>1500000</v>
      </c>
      <c r="R110" s="30">
        <f t="shared" si="1"/>
        <v>15000000</v>
      </c>
      <c r="S110" s="123">
        <v>1250000</v>
      </c>
      <c r="T110" s="135">
        <f t="shared" si="2"/>
        <v>16250000</v>
      </c>
      <c r="V110" s="100"/>
    </row>
    <row r="111" spans="1:22" s="99" customFormat="1" ht="21.75" customHeight="1">
      <c r="A111" s="147"/>
      <c r="B111" s="147"/>
      <c r="C111" s="145"/>
      <c r="D111" s="39">
        <v>144</v>
      </c>
      <c r="E111" s="39" t="s">
        <v>22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0">
        <f t="shared" si="1"/>
        <v>0</v>
      </c>
      <c r="S111" s="123">
        <v>0</v>
      </c>
      <c r="T111" s="135">
        <f t="shared" si="2"/>
        <v>0</v>
      </c>
      <c r="V111" s="100"/>
    </row>
    <row r="112" spans="1:22" s="99" customFormat="1" ht="21.75" customHeight="1">
      <c r="A112" s="146">
        <v>46</v>
      </c>
      <c r="B112" s="146">
        <v>3664036</v>
      </c>
      <c r="C112" s="144" t="s">
        <v>135</v>
      </c>
      <c r="D112" s="39">
        <v>232</v>
      </c>
      <c r="E112" s="42" t="s">
        <v>28</v>
      </c>
      <c r="F112" s="37"/>
      <c r="G112" s="37"/>
      <c r="H112" s="37">
        <v>1200000</v>
      </c>
      <c r="I112" s="37">
        <v>1200000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0">
        <f t="shared" si="1"/>
        <v>2400000</v>
      </c>
      <c r="S112" s="123">
        <v>0</v>
      </c>
      <c r="T112" s="135">
        <v>0</v>
      </c>
      <c r="V112" s="100"/>
    </row>
    <row r="113" spans="1:22" s="99" customFormat="1" ht="21.75" customHeight="1">
      <c r="A113" s="147"/>
      <c r="B113" s="147"/>
      <c r="C113" s="145"/>
      <c r="D113" s="39">
        <v>144</v>
      </c>
      <c r="E113" s="39" t="s">
        <v>22</v>
      </c>
      <c r="F113" s="37"/>
      <c r="G113" s="37"/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0">
        <f t="shared" si="1"/>
        <v>0</v>
      </c>
      <c r="S113" s="134"/>
      <c r="T113" s="135">
        <f t="shared" si="2"/>
        <v>0</v>
      </c>
      <c r="V113" s="100"/>
    </row>
    <row r="114" spans="1:22" s="99" customFormat="1" ht="19.5" customHeight="1">
      <c r="A114" s="146">
        <v>47</v>
      </c>
      <c r="B114" s="146">
        <v>6368330</v>
      </c>
      <c r="C114" s="144" t="s">
        <v>131</v>
      </c>
      <c r="D114" s="39">
        <v>232</v>
      </c>
      <c r="E114" s="39" t="s">
        <v>28</v>
      </c>
      <c r="F114" s="37">
        <v>1000000</v>
      </c>
      <c r="G114" s="37">
        <v>1000000</v>
      </c>
      <c r="H114" s="37">
        <v>1000000</v>
      </c>
      <c r="I114" s="37">
        <v>1000000</v>
      </c>
      <c r="J114" s="37">
        <v>1000000</v>
      </c>
      <c r="K114" s="37">
        <v>1000000</v>
      </c>
      <c r="L114" s="37">
        <v>1000000</v>
      </c>
      <c r="M114" s="37">
        <v>1000000</v>
      </c>
      <c r="N114" s="37">
        <v>1000000</v>
      </c>
      <c r="O114" s="37">
        <v>1000000</v>
      </c>
      <c r="P114" s="37">
        <v>1000000</v>
      </c>
      <c r="Q114" s="37">
        <v>1000000</v>
      </c>
      <c r="R114" s="30">
        <f t="shared" si="1"/>
        <v>12000000</v>
      </c>
      <c r="S114" s="123">
        <v>1000000</v>
      </c>
      <c r="T114" s="135">
        <f t="shared" si="2"/>
        <v>13000000</v>
      </c>
      <c r="V114" s="100"/>
    </row>
    <row r="115" spans="1:22" s="99" customFormat="1" ht="19.5" customHeight="1">
      <c r="A115" s="147"/>
      <c r="B115" s="147"/>
      <c r="C115" s="145"/>
      <c r="D115" s="41">
        <v>232</v>
      </c>
      <c r="E115" s="39" t="s">
        <v>44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0">
        <f t="shared" si="1"/>
        <v>0</v>
      </c>
      <c r="S115" s="134"/>
      <c r="T115" s="135">
        <f t="shared" si="2"/>
        <v>0</v>
      </c>
      <c r="V115" s="100"/>
    </row>
    <row r="116" spans="1:22" s="5" customFormat="1" ht="19.5" customHeight="1">
      <c r="A116" s="159">
        <v>48</v>
      </c>
      <c r="B116" s="161">
        <v>2580580</v>
      </c>
      <c r="C116" s="163" t="s">
        <v>132</v>
      </c>
      <c r="D116" s="39">
        <v>232</v>
      </c>
      <c r="E116" s="42" t="s">
        <v>28</v>
      </c>
      <c r="F116" s="111">
        <v>1000000</v>
      </c>
      <c r="G116" s="112">
        <v>1000000</v>
      </c>
      <c r="H116" s="112">
        <v>1000000</v>
      </c>
      <c r="I116" s="112">
        <v>1000000</v>
      </c>
      <c r="J116" s="112">
        <v>1000000</v>
      </c>
      <c r="K116" s="112">
        <v>1000000</v>
      </c>
      <c r="L116" s="112">
        <v>1000000</v>
      </c>
      <c r="M116" s="112">
        <v>1000000</v>
      </c>
      <c r="N116" s="112">
        <v>1000000</v>
      </c>
      <c r="O116" s="112">
        <v>1000000</v>
      </c>
      <c r="P116" s="112">
        <v>1000000</v>
      </c>
      <c r="Q116" s="112">
        <v>1000000</v>
      </c>
      <c r="R116" s="30">
        <f t="shared" si="1"/>
        <v>12000000</v>
      </c>
      <c r="S116" s="113">
        <v>1000000</v>
      </c>
      <c r="T116" s="171">
        <f>+S116+R116</f>
        <v>13000000</v>
      </c>
      <c r="U116" s="23"/>
      <c r="V116" s="10"/>
    </row>
    <row r="117" spans="1:22" s="5" customFormat="1" ht="19.5" customHeight="1">
      <c r="A117" s="160"/>
      <c r="B117" s="162"/>
      <c r="C117" s="164"/>
      <c r="D117" s="39">
        <v>144</v>
      </c>
      <c r="E117" s="39" t="s">
        <v>22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9">
        <v>0</v>
      </c>
      <c r="P117" s="49">
        <v>0</v>
      </c>
      <c r="Q117" s="49">
        <v>0</v>
      </c>
      <c r="R117" s="30">
        <f t="shared" si="1"/>
        <v>0</v>
      </c>
      <c r="S117" s="87"/>
      <c r="T117" s="172"/>
      <c r="U117" s="23"/>
      <c r="V117" s="10"/>
    </row>
    <row r="118" spans="1:22" s="5" customFormat="1" ht="23.25" customHeight="1">
      <c r="A118" s="159">
        <v>49</v>
      </c>
      <c r="B118" s="161">
        <v>5818251</v>
      </c>
      <c r="C118" s="163" t="s">
        <v>76</v>
      </c>
      <c r="D118" s="39">
        <v>232</v>
      </c>
      <c r="E118" s="39" t="s">
        <v>28</v>
      </c>
      <c r="F118" s="47">
        <v>1800000</v>
      </c>
      <c r="G118" s="47">
        <v>1800000</v>
      </c>
      <c r="H118" s="47">
        <v>1800000</v>
      </c>
      <c r="I118" s="47">
        <v>1800000</v>
      </c>
      <c r="J118" s="47">
        <v>1800000</v>
      </c>
      <c r="K118" s="47">
        <v>1800000</v>
      </c>
      <c r="L118" s="47">
        <v>1800000</v>
      </c>
      <c r="M118" s="47">
        <v>1800000</v>
      </c>
      <c r="N118" s="47">
        <v>1800000</v>
      </c>
      <c r="O118" s="47">
        <v>2000000</v>
      </c>
      <c r="P118" s="47">
        <v>2000000</v>
      </c>
      <c r="Q118" s="47">
        <v>2000000</v>
      </c>
      <c r="R118" s="30">
        <f t="shared" si="1"/>
        <v>22200000</v>
      </c>
      <c r="S118" s="87">
        <v>1850000</v>
      </c>
      <c r="T118" s="171">
        <f>+S118+R118+R119</f>
        <v>24050000</v>
      </c>
      <c r="V118" s="10"/>
    </row>
    <row r="119" spans="1:22" s="5" customFormat="1" ht="21.75" customHeight="1">
      <c r="A119" s="160"/>
      <c r="B119" s="162"/>
      <c r="C119" s="164"/>
      <c r="D119" s="39">
        <v>144</v>
      </c>
      <c r="E119" s="39" t="s">
        <v>44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8">
        <v>0</v>
      </c>
      <c r="Q119" s="48">
        <v>0</v>
      </c>
      <c r="R119" s="30">
        <f t="shared" si="1"/>
        <v>0</v>
      </c>
      <c r="S119" s="87">
        <v>0</v>
      </c>
      <c r="T119" s="172"/>
      <c r="U119" s="11"/>
      <c r="V119" s="10"/>
    </row>
    <row r="120" spans="1:22" s="5" customFormat="1" ht="21.75" customHeight="1">
      <c r="A120" s="159">
        <v>50</v>
      </c>
      <c r="B120" s="161">
        <v>5581876</v>
      </c>
      <c r="C120" s="163" t="s">
        <v>78</v>
      </c>
      <c r="D120" s="39">
        <v>232</v>
      </c>
      <c r="E120" s="39" t="s">
        <v>28</v>
      </c>
      <c r="F120" s="48">
        <v>1500000</v>
      </c>
      <c r="G120" s="48">
        <v>0</v>
      </c>
      <c r="H120" s="48">
        <v>1500000</v>
      </c>
      <c r="I120" s="48">
        <v>1500000</v>
      </c>
      <c r="J120" s="48">
        <v>1500000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8">
        <v>0</v>
      </c>
      <c r="Q120" s="48">
        <v>0</v>
      </c>
      <c r="R120" s="30">
        <f t="shared" si="1"/>
        <v>6000000</v>
      </c>
      <c r="S120" s="87">
        <v>0</v>
      </c>
      <c r="T120" s="171">
        <v>0</v>
      </c>
      <c r="V120" s="10"/>
    </row>
    <row r="121" spans="1:22" s="5" customFormat="1" ht="22.5" customHeight="1">
      <c r="A121" s="160"/>
      <c r="B121" s="162"/>
      <c r="C121" s="164"/>
      <c r="D121" s="39">
        <v>144</v>
      </c>
      <c r="E121" s="39" t="s">
        <v>22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8">
        <v>0</v>
      </c>
      <c r="Q121" s="48">
        <v>0</v>
      </c>
      <c r="R121" s="30">
        <f t="shared" si="1"/>
        <v>0</v>
      </c>
      <c r="S121" s="87"/>
      <c r="T121" s="172"/>
      <c r="V121" s="10"/>
    </row>
    <row r="122" spans="1:22" s="5" customFormat="1" ht="21.75" customHeight="1">
      <c r="A122" s="159">
        <v>51</v>
      </c>
      <c r="B122" s="161">
        <v>3762577</v>
      </c>
      <c r="C122" s="163" t="s">
        <v>73</v>
      </c>
      <c r="D122" s="39">
        <v>232</v>
      </c>
      <c r="E122" s="39" t="s">
        <v>28</v>
      </c>
      <c r="F122" s="114">
        <v>500000</v>
      </c>
      <c r="G122" s="114">
        <v>0</v>
      </c>
      <c r="H122" s="114">
        <v>500000</v>
      </c>
      <c r="I122" s="114">
        <v>500000</v>
      </c>
      <c r="J122" s="114">
        <v>500000</v>
      </c>
      <c r="K122" s="114">
        <v>500000</v>
      </c>
      <c r="L122" s="114">
        <v>500000</v>
      </c>
      <c r="M122" s="114">
        <v>500000</v>
      </c>
      <c r="N122" s="114">
        <v>500000</v>
      </c>
      <c r="O122" s="114">
        <v>500000</v>
      </c>
      <c r="P122" s="114">
        <v>500000</v>
      </c>
      <c r="Q122" s="114">
        <v>500000</v>
      </c>
      <c r="R122" s="30">
        <f t="shared" si="1"/>
        <v>5500000</v>
      </c>
      <c r="S122" s="89">
        <v>500000</v>
      </c>
      <c r="T122" s="171">
        <f>+S122+R122</f>
        <v>6000000</v>
      </c>
      <c r="V122" s="10"/>
    </row>
    <row r="123" spans="1:22" s="5" customFormat="1" ht="19.5" customHeight="1">
      <c r="A123" s="169"/>
      <c r="B123" s="165"/>
      <c r="C123" s="241"/>
      <c r="D123" s="39">
        <v>144</v>
      </c>
      <c r="E123" s="39" t="s">
        <v>44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30">
        <f t="shared" si="1"/>
        <v>0</v>
      </c>
      <c r="S123" s="87"/>
      <c r="T123" s="172"/>
      <c r="V123" s="10"/>
    </row>
    <row r="124" spans="1:22" s="5" customFormat="1" ht="21.75" customHeight="1">
      <c r="A124" s="205">
        <v>52</v>
      </c>
      <c r="B124" s="161">
        <v>5119918</v>
      </c>
      <c r="C124" s="239" t="s">
        <v>74</v>
      </c>
      <c r="D124" s="41">
        <v>232</v>
      </c>
      <c r="E124" s="41" t="s">
        <v>28</v>
      </c>
      <c r="F124" s="114">
        <v>1000000</v>
      </c>
      <c r="G124" s="114">
        <v>1000000</v>
      </c>
      <c r="H124" s="114">
        <v>1000000</v>
      </c>
      <c r="I124" s="114">
        <v>1000000</v>
      </c>
      <c r="J124" s="114">
        <v>1000000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30">
        <f t="shared" si="1"/>
        <v>5000000</v>
      </c>
      <c r="S124" s="115">
        <v>500000</v>
      </c>
      <c r="T124" s="225">
        <v>0</v>
      </c>
      <c r="V124" s="10"/>
    </row>
    <row r="125" spans="1:22" s="5" customFormat="1" ht="19.5" customHeight="1">
      <c r="A125" s="205"/>
      <c r="B125" s="162"/>
      <c r="C125" s="240"/>
      <c r="D125" s="39">
        <v>144</v>
      </c>
      <c r="E125" s="39" t="s">
        <v>44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30">
        <f t="shared" si="1"/>
        <v>0</v>
      </c>
      <c r="S125" s="87">
        <v>0</v>
      </c>
      <c r="T125" s="226"/>
      <c r="V125" s="10"/>
    </row>
    <row r="126" spans="1:22" s="5" customFormat="1" ht="18" customHeight="1">
      <c r="A126" s="205">
        <v>53</v>
      </c>
      <c r="B126" s="243">
        <v>3700505</v>
      </c>
      <c r="C126" s="163" t="s">
        <v>55</v>
      </c>
      <c r="D126" s="39">
        <v>232</v>
      </c>
      <c r="E126" s="39" t="s">
        <v>28</v>
      </c>
      <c r="F126" s="48">
        <v>3000000</v>
      </c>
      <c r="G126" s="48">
        <v>3000000</v>
      </c>
      <c r="H126" s="48">
        <v>3000000</v>
      </c>
      <c r="I126" s="48">
        <v>3000000</v>
      </c>
      <c r="J126" s="48">
        <v>3000000</v>
      </c>
      <c r="K126" s="48">
        <v>3000000</v>
      </c>
      <c r="L126" s="48">
        <v>3000000</v>
      </c>
      <c r="M126" s="48">
        <v>3000000</v>
      </c>
      <c r="N126" s="48">
        <v>3000000</v>
      </c>
      <c r="O126" s="48">
        <v>3000000</v>
      </c>
      <c r="P126" s="48">
        <v>3000000</v>
      </c>
      <c r="Q126" s="48">
        <v>3000000</v>
      </c>
      <c r="R126" s="30">
        <f t="shared" si="1"/>
        <v>36000000</v>
      </c>
      <c r="S126" s="87">
        <v>3000000</v>
      </c>
      <c r="T126" s="225">
        <f>+S126+R126</f>
        <v>39000000</v>
      </c>
      <c r="V126" s="10"/>
    </row>
    <row r="127" spans="1:22" s="5" customFormat="1" ht="23.25" customHeight="1">
      <c r="A127" s="205"/>
      <c r="B127" s="230"/>
      <c r="C127" s="164"/>
      <c r="D127" s="42">
        <v>144</v>
      </c>
      <c r="E127" s="42" t="s">
        <v>44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500000</v>
      </c>
      <c r="N127" s="116">
        <v>500000</v>
      </c>
      <c r="O127" s="116">
        <v>0</v>
      </c>
      <c r="P127" s="116">
        <v>0</v>
      </c>
      <c r="Q127" s="116">
        <v>0</v>
      </c>
      <c r="R127" s="30">
        <f t="shared" si="1"/>
        <v>1000000</v>
      </c>
      <c r="S127" s="113">
        <v>0</v>
      </c>
      <c r="T127" s="226"/>
      <c r="V127" s="10"/>
    </row>
    <row r="128" spans="1:24" s="5" customFormat="1" ht="21.75" customHeight="1">
      <c r="A128" s="159">
        <v>54</v>
      </c>
      <c r="B128" s="161">
        <v>4912770</v>
      </c>
      <c r="C128" s="163" t="s">
        <v>80</v>
      </c>
      <c r="D128" s="42">
        <v>232</v>
      </c>
      <c r="E128" s="42" t="s">
        <v>28</v>
      </c>
      <c r="F128" s="116">
        <v>1000000</v>
      </c>
      <c r="G128" s="116">
        <v>1000000</v>
      </c>
      <c r="H128" s="116">
        <v>1000000</v>
      </c>
      <c r="I128" s="116">
        <v>1000000</v>
      </c>
      <c r="J128" s="116">
        <v>1000000</v>
      </c>
      <c r="K128" s="116">
        <v>1000000</v>
      </c>
      <c r="L128" s="116">
        <v>1000000</v>
      </c>
      <c r="M128" s="116">
        <v>1000000</v>
      </c>
      <c r="N128" s="116">
        <v>1000000</v>
      </c>
      <c r="O128" s="116">
        <v>1000000</v>
      </c>
      <c r="P128" s="116">
        <v>1000000</v>
      </c>
      <c r="Q128" s="116">
        <v>1000000</v>
      </c>
      <c r="R128" s="30">
        <f t="shared" si="1"/>
        <v>12000000</v>
      </c>
      <c r="S128" s="113">
        <v>1000000</v>
      </c>
      <c r="T128" s="171">
        <f>SUM(R128:S128)</f>
        <v>13000000</v>
      </c>
      <c r="V128" s="10"/>
      <c r="X128" s="10"/>
    </row>
    <row r="129" spans="1:24" s="5" customFormat="1" ht="21.75" customHeight="1">
      <c r="A129" s="169"/>
      <c r="B129" s="162"/>
      <c r="C129" s="164"/>
      <c r="D129" s="39">
        <v>144</v>
      </c>
      <c r="E129" s="39" t="s">
        <v>44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30">
        <f t="shared" si="1"/>
        <v>0</v>
      </c>
      <c r="S129" s="87">
        <v>0</v>
      </c>
      <c r="T129" s="172"/>
      <c r="V129" s="10"/>
      <c r="X129" s="10"/>
    </row>
    <row r="130" spans="1:24" s="5" customFormat="1" ht="21.75" customHeight="1">
      <c r="A130" s="169">
        <v>55</v>
      </c>
      <c r="B130" s="161">
        <v>5348514</v>
      </c>
      <c r="C130" s="163" t="s">
        <v>81</v>
      </c>
      <c r="D130" s="39">
        <v>232</v>
      </c>
      <c r="E130" s="39" t="s">
        <v>28</v>
      </c>
      <c r="F130" s="48">
        <v>3000000</v>
      </c>
      <c r="G130" s="48">
        <v>3000000</v>
      </c>
      <c r="H130" s="48">
        <v>3000000</v>
      </c>
      <c r="I130" s="48">
        <v>3000000</v>
      </c>
      <c r="J130" s="48">
        <v>3000000</v>
      </c>
      <c r="K130" s="48">
        <v>3000000</v>
      </c>
      <c r="L130" s="48">
        <v>3000000</v>
      </c>
      <c r="M130" s="48">
        <v>3000000</v>
      </c>
      <c r="N130" s="48">
        <v>3000000</v>
      </c>
      <c r="O130" s="48">
        <v>3000000</v>
      </c>
      <c r="P130" s="48">
        <v>3000000</v>
      </c>
      <c r="Q130" s="48">
        <v>3000000</v>
      </c>
      <c r="R130" s="30">
        <f t="shared" si="1"/>
        <v>36000000</v>
      </c>
      <c r="S130" s="87">
        <v>3000000</v>
      </c>
      <c r="T130" s="171">
        <f>R131+R130+S130</f>
        <v>39000000</v>
      </c>
      <c r="V130" s="10"/>
      <c r="X130" s="10"/>
    </row>
    <row r="131" spans="1:24" s="5" customFormat="1" ht="21.75" customHeight="1">
      <c r="A131" s="160"/>
      <c r="B131" s="162"/>
      <c r="C131" s="164"/>
      <c r="D131" s="39">
        <v>144</v>
      </c>
      <c r="E131" s="39" t="s">
        <v>44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30">
        <f t="shared" si="1"/>
        <v>0</v>
      </c>
      <c r="S131" s="87">
        <v>0</v>
      </c>
      <c r="T131" s="172"/>
      <c r="V131" s="10"/>
      <c r="X131" s="10"/>
    </row>
    <row r="132" spans="1:24" s="5" customFormat="1" ht="21.75" customHeight="1">
      <c r="A132" s="159">
        <v>56</v>
      </c>
      <c r="B132" s="161">
        <v>1585498</v>
      </c>
      <c r="C132" s="163" t="s">
        <v>52</v>
      </c>
      <c r="D132" s="39">
        <v>232</v>
      </c>
      <c r="E132" s="39" t="s">
        <v>28</v>
      </c>
      <c r="F132" s="48">
        <v>2000000</v>
      </c>
      <c r="G132" s="48">
        <v>2000000</v>
      </c>
      <c r="H132" s="48">
        <v>2000000</v>
      </c>
      <c r="I132" s="48">
        <v>2000000</v>
      </c>
      <c r="J132" s="48">
        <v>2000000</v>
      </c>
      <c r="K132" s="48">
        <v>2000000</v>
      </c>
      <c r="L132" s="48">
        <v>2000000</v>
      </c>
      <c r="M132" s="48">
        <v>2000000</v>
      </c>
      <c r="N132" s="48">
        <v>2000000</v>
      </c>
      <c r="O132" s="48">
        <v>2000000</v>
      </c>
      <c r="P132" s="48">
        <v>2000000</v>
      </c>
      <c r="Q132" s="48">
        <v>2000000</v>
      </c>
      <c r="R132" s="30">
        <f t="shared" si="1"/>
        <v>24000000</v>
      </c>
      <c r="S132" s="87">
        <v>1935000</v>
      </c>
      <c r="T132" s="171">
        <f>SUM(R132:S132)</f>
        <v>25935000</v>
      </c>
      <c r="V132" s="10"/>
      <c r="X132" s="10"/>
    </row>
    <row r="133" spans="1:24" s="5" customFormat="1" ht="21.75" customHeight="1">
      <c r="A133" s="160"/>
      <c r="B133" s="162"/>
      <c r="C133" s="164"/>
      <c r="D133" s="39">
        <v>144</v>
      </c>
      <c r="E133" s="39" t="s">
        <v>44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30">
        <f t="shared" si="1"/>
        <v>0</v>
      </c>
      <c r="S133" s="87">
        <v>0</v>
      </c>
      <c r="T133" s="172"/>
      <c r="V133" s="10"/>
      <c r="X133" s="10"/>
    </row>
    <row r="134" spans="1:24" s="5" customFormat="1" ht="21.75" customHeight="1">
      <c r="A134" s="205">
        <v>57</v>
      </c>
      <c r="B134" s="161">
        <v>3812899</v>
      </c>
      <c r="C134" s="163" t="s">
        <v>128</v>
      </c>
      <c r="D134" s="39">
        <v>232</v>
      </c>
      <c r="E134" s="39" t="s">
        <v>28</v>
      </c>
      <c r="F134" s="48">
        <v>2000000</v>
      </c>
      <c r="G134" s="48">
        <v>2000000</v>
      </c>
      <c r="H134" s="48">
        <v>2000000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30">
        <f t="shared" si="1"/>
        <v>6000000</v>
      </c>
      <c r="S134" s="87">
        <v>0</v>
      </c>
      <c r="T134" s="171">
        <v>0</v>
      </c>
      <c r="V134" s="10"/>
      <c r="X134" s="10"/>
    </row>
    <row r="135" spans="1:24" s="5" customFormat="1" ht="21.75" customHeight="1">
      <c r="A135" s="205"/>
      <c r="B135" s="162"/>
      <c r="C135" s="164"/>
      <c r="D135" s="39">
        <v>144</v>
      </c>
      <c r="E135" s="39" t="s">
        <v>44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30">
        <f t="shared" si="1"/>
        <v>0</v>
      </c>
      <c r="S135" s="87"/>
      <c r="T135" s="172"/>
      <c r="V135" s="10"/>
      <c r="X135" s="10"/>
    </row>
    <row r="136" spans="1:24" s="5" customFormat="1" ht="21.75" customHeight="1">
      <c r="A136" s="159">
        <v>58</v>
      </c>
      <c r="B136" s="161">
        <v>764506</v>
      </c>
      <c r="C136" s="163" t="s">
        <v>82</v>
      </c>
      <c r="D136" s="39">
        <v>232</v>
      </c>
      <c r="E136" s="39" t="s">
        <v>28</v>
      </c>
      <c r="F136" s="48">
        <v>2500000</v>
      </c>
      <c r="G136" s="48">
        <v>2500000</v>
      </c>
      <c r="H136" s="48">
        <v>2500000</v>
      </c>
      <c r="I136" s="48">
        <v>2500000</v>
      </c>
      <c r="J136" s="48">
        <v>2500000</v>
      </c>
      <c r="K136" s="48">
        <v>2500000</v>
      </c>
      <c r="L136" s="48">
        <v>2500000</v>
      </c>
      <c r="M136" s="48">
        <v>2500000</v>
      </c>
      <c r="N136" s="48">
        <v>2500000</v>
      </c>
      <c r="O136" s="48">
        <v>2500000</v>
      </c>
      <c r="P136" s="48">
        <v>2500000</v>
      </c>
      <c r="Q136" s="48">
        <v>2500000</v>
      </c>
      <c r="R136" s="30">
        <f t="shared" si="1"/>
        <v>30000000</v>
      </c>
      <c r="S136" s="87">
        <v>2500000</v>
      </c>
      <c r="T136" s="171">
        <f>SUM(R136:S136)</f>
        <v>32500000</v>
      </c>
      <c r="V136" s="10"/>
      <c r="X136" s="10"/>
    </row>
    <row r="137" spans="1:24" s="5" customFormat="1" ht="21.75" customHeight="1">
      <c r="A137" s="160"/>
      <c r="B137" s="162"/>
      <c r="C137" s="164"/>
      <c r="D137" s="39">
        <v>144</v>
      </c>
      <c r="E137" s="39" t="s">
        <v>44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350000</v>
      </c>
      <c r="M137" s="48">
        <v>0</v>
      </c>
      <c r="N137" s="48">
        <v>350000</v>
      </c>
      <c r="O137" s="48">
        <v>0</v>
      </c>
      <c r="P137" s="48">
        <v>0</v>
      </c>
      <c r="Q137" s="48">
        <v>0</v>
      </c>
      <c r="R137" s="30">
        <f aca="true" t="shared" si="3" ref="R137:R200">SUM(F137:Q137)</f>
        <v>700000</v>
      </c>
      <c r="S137" s="87">
        <v>0</v>
      </c>
      <c r="T137" s="172"/>
      <c r="V137" s="10"/>
      <c r="X137" s="10"/>
    </row>
    <row r="138" spans="1:24" s="5" customFormat="1" ht="21.75" customHeight="1">
      <c r="A138" s="159">
        <v>59</v>
      </c>
      <c r="B138" s="161">
        <v>4282904</v>
      </c>
      <c r="C138" s="163" t="s">
        <v>83</v>
      </c>
      <c r="D138" s="39">
        <v>232</v>
      </c>
      <c r="E138" s="39" t="s">
        <v>28</v>
      </c>
      <c r="F138" s="48">
        <v>800000</v>
      </c>
      <c r="G138" s="48">
        <v>800000</v>
      </c>
      <c r="H138" s="48">
        <v>800000</v>
      </c>
      <c r="I138" s="48">
        <v>800000</v>
      </c>
      <c r="J138" s="48">
        <v>800000</v>
      </c>
      <c r="K138" s="48">
        <v>800000</v>
      </c>
      <c r="L138" s="48">
        <v>800000</v>
      </c>
      <c r="M138" s="48">
        <v>800000</v>
      </c>
      <c r="N138" s="48">
        <v>800000</v>
      </c>
      <c r="O138" s="48">
        <v>800000</v>
      </c>
      <c r="P138" s="48">
        <v>800000</v>
      </c>
      <c r="Q138" s="48">
        <v>800000</v>
      </c>
      <c r="R138" s="30">
        <f t="shared" si="3"/>
        <v>9600000</v>
      </c>
      <c r="S138" s="87">
        <v>800000</v>
      </c>
      <c r="T138" s="171">
        <f>SUM(R138:S138)</f>
        <v>10400000</v>
      </c>
      <c r="V138" s="10"/>
      <c r="X138" s="10"/>
    </row>
    <row r="139" spans="1:24" s="5" customFormat="1" ht="21.75" customHeight="1">
      <c r="A139" s="160"/>
      <c r="B139" s="162"/>
      <c r="C139" s="164"/>
      <c r="D139" s="39">
        <v>144</v>
      </c>
      <c r="E139" s="39" t="s">
        <v>44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30">
        <f t="shared" si="3"/>
        <v>0</v>
      </c>
      <c r="S139" s="87"/>
      <c r="T139" s="172"/>
      <c r="V139" s="10"/>
      <c r="X139" s="10"/>
    </row>
    <row r="140" spans="1:24" s="5" customFormat="1" ht="21.75" customHeight="1">
      <c r="A140" s="159">
        <v>60</v>
      </c>
      <c r="B140" s="161">
        <v>4854672</v>
      </c>
      <c r="C140" s="163" t="s">
        <v>84</v>
      </c>
      <c r="D140" s="39">
        <v>232</v>
      </c>
      <c r="E140" s="39" t="s">
        <v>28</v>
      </c>
      <c r="F140" s="48">
        <v>1500000</v>
      </c>
      <c r="G140" s="48">
        <v>1500000</v>
      </c>
      <c r="H140" s="48">
        <v>1500000</v>
      </c>
      <c r="I140" s="48">
        <v>1500000</v>
      </c>
      <c r="J140" s="48">
        <v>1500000</v>
      </c>
      <c r="K140" s="48">
        <v>1500000</v>
      </c>
      <c r="L140" s="48">
        <v>1500000</v>
      </c>
      <c r="M140" s="48">
        <v>2000000</v>
      </c>
      <c r="N140" s="48">
        <v>2000000</v>
      </c>
      <c r="O140" s="48">
        <v>2000000</v>
      </c>
      <c r="P140" s="48">
        <v>2000000</v>
      </c>
      <c r="Q140" s="48">
        <v>2000000</v>
      </c>
      <c r="R140" s="30">
        <f t="shared" si="3"/>
        <v>20500000</v>
      </c>
      <c r="S140" s="87">
        <v>1625000</v>
      </c>
      <c r="T140" s="171">
        <f>SUM(R140:S140)</f>
        <v>22125000</v>
      </c>
      <c r="V140" s="10"/>
      <c r="X140" s="10"/>
    </row>
    <row r="141" spans="1:24" s="5" customFormat="1" ht="21.75" customHeight="1">
      <c r="A141" s="160"/>
      <c r="B141" s="162"/>
      <c r="C141" s="164"/>
      <c r="D141" s="39">
        <v>144</v>
      </c>
      <c r="E141" s="39" t="s">
        <v>44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30">
        <f t="shared" si="3"/>
        <v>0</v>
      </c>
      <c r="S141" s="87">
        <v>0</v>
      </c>
      <c r="T141" s="172"/>
      <c r="V141" s="10"/>
      <c r="X141" s="10"/>
    </row>
    <row r="142" spans="1:24" s="5" customFormat="1" ht="21.75" customHeight="1">
      <c r="A142" s="159">
        <v>61</v>
      </c>
      <c r="B142" s="161">
        <v>4243248</v>
      </c>
      <c r="C142" s="163" t="s">
        <v>85</v>
      </c>
      <c r="D142" s="39">
        <v>232</v>
      </c>
      <c r="E142" s="39" t="s">
        <v>28</v>
      </c>
      <c r="F142" s="48">
        <v>1500000</v>
      </c>
      <c r="G142" s="48">
        <v>1500000</v>
      </c>
      <c r="H142" s="48">
        <v>1500000</v>
      </c>
      <c r="I142" s="48">
        <v>1500000</v>
      </c>
      <c r="J142" s="48">
        <v>1500000</v>
      </c>
      <c r="K142" s="48">
        <v>1500000</v>
      </c>
      <c r="L142" s="48">
        <v>1500000</v>
      </c>
      <c r="M142" s="48">
        <v>1800000</v>
      </c>
      <c r="N142" s="48">
        <v>1800000</v>
      </c>
      <c r="O142" s="48">
        <v>1800000</v>
      </c>
      <c r="P142" s="48">
        <v>1800000</v>
      </c>
      <c r="Q142" s="48">
        <v>1800000</v>
      </c>
      <c r="R142" s="30">
        <f t="shared" si="3"/>
        <v>19500000</v>
      </c>
      <c r="S142" s="117">
        <v>1575000</v>
      </c>
      <c r="T142" s="171">
        <f>SUM(R142:S142)</f>
        <v>21075000</v>
      </c>
      <c r="V142" s="10"/>
      <c r="X142" s="10"/>
    </row>
    <row r="143" spans="1:24" s="5" customFormat="1" ht="21.75" customHeight="1">
      <c r="A143" s="160"/>
      <c r="B143" s="162"/>
      <c r="C143" s="164"/>
      <c r="D143" s="39">
        <v>144</v>
      </c>
      <c r="E143" s="37" t="s">
        <v>44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30">
        <f t="shared" si="3"/>
        <v>0</v>
      </c>
      <c r="S143" s="87">
        <v>0</v>
      </c>
      <c r="T143" s="172"/>
      <c r="V143" s="10"/>
      <c r="X143" s="10"/>
    </row>
    <row r="144" spans="1:24" s="5" customFormat="1" ht="21.75" customHeight="1">
      <c r="A144" s="159">
        <v>62</v>
      </c>
      <c r="B144" s="161">
        <v>3997844</v>
      </c>
      <c r="C144" s="163" t="s">
        <v>86</v>
      </c>
      <c r="D144" s="37">
        <v>232</v>
      </c>
      <c r="E144" s="39" t="s">
        <v>28</v>
      </c>
      <c r="F144" s="48">
        <v>1500000</v>
      </c>
      <c r="G144" s="48">
        <v>1500000</v>
      </c>
      <c r="H144" s="48">
        <v>1500000</v>
      </c>
      <c r="I144" s="48">
        <v>1500000</v>
      </c>
      <c r="J144" s="48">
        <v>1500000</v>
      </c>
      <c r="K144" s="48">
        <v>1500000</v>
      </c>
      <c r="L144" s="48">
        <v>2300000</v>
      </c>
      <c r="M144" s="48">
        <v>2300000</v>
      </c>
      <c r="N144" s="48">
        <v>2300000</v>
      </c>
      <c r="O144" s="48">
        <v>2300000</v>
      </c>
      <c r="P144" s="48">
        <v>2300000</v>
      </c>
      <c r="Q144" s="48">
        <v>2300000</v>
      </c>
      <c r="R144" s="30">
        <f t="shared" si="3"/>
        <v>22800000</v>
      </c>
      <c r="S144" s="87">
        <v>1970000</v>
      </c>
      <c r="T144" s="171">
        <f>SUM(R144:S144:R145)</f>
        <v>24770000</v>
      </c>
      <c r="V144" s="10"/>
      <c r="X144" s="10"/>
    </row>
    <row r="145" spans="1:24" s="5" customFormat="1" ht="21.75" customHeight="1">
      <c r="A145" s="160"/>
      <c r="B145" s="162"/>
      <c r="C145" s="164"/>
      <c r="D145" s="39">
        <v>144</v>
      </c>
      <c r="E145" s="39" t="s">
        <v>44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30">
        <f t="shared" si="3"/>
        <v>0</v>
      </c>
      <c r="S145" s="87">
        <v>0</v>
      </c>
      <c r="T145" s="172"/>
      <c r="V145" s="10"/>
      <c r="X145" s="10"/>
    </row>
    <row r="146" spans="1:24" s="19" customFormat="1" ht="21.75" customHeight="1">
      <c r="A146" s="159">
        <v>63</v>
      </c>
      <c r="B146" s="161">
        <v>3778540</v>
      </c>
      <c r="C146" s="163" t="s">
        <v>87</v>
      </c>
      <c r="D146" s="39">
        <v>232</v>
      </c>
      <c r="E146" s="39" t="s">
        <v>28</v>
      </c>
      <c r="F146" s="48">
        <v>1000000</v>
      </c>
      <c r="G146" s="48">
        <v>1000000</v>
      </c>
      <c r="H146" s="48">
        <v>1000000</v>
      </c>
      <c r="I146" s="48">
        <v>1000000</v>
      </c>
      <c r="J146" s="48">
        <v>1000000</v>
      </c>
      <c r="K146" s="48">
        <v>1000000</v>
      </c>
      <c r="L146" s="48">
        <v>1000000</v>
      </c>
      <c r="M146" s="48">
        <v>1000000</v>
      </c>
      <c r="N146" s="48">
        <v>1000000</v>
      </c>
      <c r="O146" s="48">
        <v>1000000</v>
      </c>
      <c r="P146" s="48">
        <v>1000000</v>
      </c>
      <c r="Q146" s="48">
        <v>1000000</v>
      </c>
      <c r="R146" s="30">
        <f t="shared" si="3"/>
        <v>12000000</v>
      </c>
      <c r="S146" s="87">
        <v>1000000</v>
      </c>
      <c r="T146" s="171">
        <f>SUM(R146:S146:R147)</f>
        <v>13000000</v>
      </c>
      <c r="V146" s="20"/>
      <c r="X146" s="20"/>
    </row>
    <row r="147" spans="1:24" s="5" customFormat="1" ht="21.75" customHeight="1">
      <c r="A147" s="160"/>
      <c r="B147" s="162"/>
      <c r="C147" s="164"/>
      <c r="D147" s="39">
        <v>144</v>
      </c>
      <c r="E147" s="39" t="s">
        <v>44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30">
        <f t="shared" si="3"/>
        <v>0</v>
      </c>
      <c r="S147" s="87">
        <v>0</v>
      </c>
      <c r="T147" s="172"/>
      <c r="V147" s="10"/>
      <c r="X147" s="10"/>
    </row>
    <row r="148" spans="1:24" s="5" customFormat="1" ht="21.75" customHeight="1">
      <c r="A148" s="159">
        <v>64</v>
      </c>
      <c r="B148" s="161">
        <v>639546</v>
      </c>
      <c r="C148" s="163" t="s">
        <v>88</v>
      </c>
      <c r="D148" s="39">
        <v>232</v>
      </c>
      <c r="E148" s="39" t="s">
        <v>28</v>
      </c>
      <c r="F148" s="48">
        <v>1000000</v>
      </c>
      <c r="G148" s="48">
        <v>1000000</v>
      </c>
      <c r="H148" s="48">
        <v>1000000</v>
      </c>
      <c r="I148" s="48">
        <v>1000000</v>
      </c>
      <c r="J148" s="48">
        <v>1000000</v>
      </c>
      <c r="K148" s="48">
        <v>1000000</v>
      </c>
      <c r="L148" s="48">
        <v>1000000</v>
      </c>
      <c r="M148" s="48">
        <v>1000000</v>
      </c>
      <c r="N148" s="48">
        <v>1000000</v>
      </c>
      <c r="O148" s="48">
        <v>1000000</v>
      </c>
      <c r="P148" s="48">
        <v>1000000</v>
      </c>
      <c r="Q148" s="48">
        <v>1000000</v>
      </c>
      <c r="R148" s="30">
        <f t="shared" si="3"/>
        <v>12000000</v>
      </c>
      <c r="S148" s="87">
        <v>1000000</v>
      </c>
      <c r="T148" s="171">
        <f>SUM(R148:S148)</f>
        <v>13000000</v>
      </c>
      <c r="V148" s="10"/>
      <c r="X148" s="10"/>
    </row>
    <row r="149" spans="1:24" s="5" customFormat="1" ht="21.75" customHeight="1">
      <c r="A149" s="160"/>
      <c r="B149" s="162"/>
      <c r="C149" s="164"/>
      <c r="D149" s="39">
        <v>144</v>
      </c>
      <c r="E149" s="39" t="s">
        <v>44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30">
        <f t="shared" si="3"/>
        <v>0</v>
      </c>
      <c r="S149" s="87">
        <v>0</v>
      </c>
      <c r="T149" s="172"/>
      <c r="V149" s="10"/>
      <c r="X149" s="10"/>
    </row>
    <row r="150" spans="1:24" s="5" customFormat="1" ht="21.75" customHeight="1">
      <c r="A150" s="159">
        <v>65</v>
      </c>
      <c r="B150" s="229">
        <v>878850</v>
      </c>
      <c r="C150" s="163" t="s">
        <v>89</v>
      </c>
      <c r="D150" s="39">
        <v>232</v>
      </c>
      <c r="E150" s="39" t="s">
        <v>28</v>
      </c>
      <c r="F150" s="48">
        <v>900000</v>
      </c>
      <c r="G150" s="48">
        <v>900000</v>
      </c>
      <c r="H150" s="48">
        <v>900000</v>
      </c>
      <c r="I150" s="48">
        <v>900000</v>
      </c>
      <c r="J150" s="48">
        <v>900000</v>
      </c>
      <c r="K150" s="48">
        <v>900000</v>
      </c>
      <c r="L150" s="48">
        <v>900000</v>
      </c>
      <c r="M150" s="48">
        <v>900000</v>
      </c>
      <c r="N150" s="48">
        <v>900000</v>
      </c>
      <c r="O150" s="48">
        <v>900000</v>
      </c>
      <c r="P150" s="48">
        <v>900000</v>
      </c>
      <c r="Q150" s="48">
        <v>900000</v>
      </c>
      <c r="R150" s="30">
        <f t="shared" si="3"/>
        <v>10800000</v>
      </c>
      <c r="S150" s="87">
        <v>900000</v>
      </c>
      <c r="T150" s="104">
        <f>SUM(R150:S150)</f>
        <v>11700000</v>
      </c>
      <c r="V150" s="10"/>
      <c r="X150" s="10"/>
    </row>
    <row r="151" spans="1:24" s="5" customFormat="1" ht="21.75" customHeight="1">
      <c r="A151" s="160"/>
      <c r="B151" s="230"/>
      <c r="C151" s="164"/>
      <c r="D151" s="39">
        <v>144</v>
      </c>
      <c r="E151" s="39" t="s">
        <v>44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30">
        <f t="shared" si="3"/>
        <v>0</v>
      </c>
      <c r="S151" s="87"/>
      <c r="T151" s="104"/>
      <c r="V151" s="10"/>
      <c r="X151" s="10"/>
    </row>
    <row r="152" spans="1:24" s="5" customFormat="1" ht="24" customHeight="1">
      <c r="A152" s="159">
        <v>66</v>
      </c>
      <c r="B152" s="161">
        <v>4915955</v>
      </c>
      <c r="C152" s="163" t="s">
        <v>90</v>
      </c>
      <c r="D152" s="39">
        <v>232</v>
      </c>
      <c r="E152" s="39" t="s">
        <v>28</v>
      </c>
      <c r="F152" s="48">
        <v>1000000</v>
      </c>
      <c r="G152" s="48">
        <v>0</v>
      </c>
      <c r="H152" s="48"/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30">
        <f t="shared" si="3"/>
        <v>1000000</v>
      </c>
      <c r="S152" s="87">
        <v>0</v>
      </c>
      <c r="T152" s="171">
        <v>0</v>
      </c>
      <c r="V152" s="10"/>
      <c r="X152" s="10"/>
    </row>
    <row r="153" spans="1:24" s="5" customFormat="1" ht="21.75" customHeight="1">
      <c r="A153" s="160"/>
      <c r="B153" s="162"/>
      <c r="C153" s="164"/>
      <c r="D153" s="39">
        <v>144</v>
      </c>
      <c r="E153" s="39" t="s">
        <v>44</v>
      </c>
      <c r="F153" s="48">
        <v>0</v>
      </c>
      <c r="G153" s="48"/>
      <c r="H153" s="48"/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30">
        <f t="shared" si="3"/>
        <v>0</v>
      </c>
      <c r="S153" s="87"/>
      <c r="T153" s="172"/>
      <c r="V153" s="10"/>
      <c r="X153" s="10"/>
    </row>
    <row r="154" spans="1:24" s="5" customFormat="1" ht="21.75" customHeight="1">
      <c r="A154" s="159">
        <v>67</v>
      </c>
      <c r="B154" s="161">
        <v>5696590</v>
      </c>
      <c r="C154" s="163" t="s">
        <v>91</v>
      </c>
      <c r="D154" s="39">
        <v>232</v>
      </c>
      <c r="E154" s="39" t="s">
        <v>28</v>
      </c>
      <c r="F154" s="48">
        <v>1600000</v>
      </c>
      <c r="G154" s="48">
        <v>1600000</v>
      </c>
      <c r="H154" s="48">
        <v>1600000</v>
      </c>
      <c r="I154" s="48">
        <v>1600000</v>
      </c>
      <c r="J154" s="48">
        <v>1600000</v>
      </c>
      <c r="K154" s="48">
        <v>1600000</v>
      </c>
      <c r="L154" s="48">
        <v>1600000</v>
      </c>
      <c r="M154" s="48">
        <v>1600000</v>
      </c>
      <c r="N154" s="48">
        <v>1600000</v>
      </c>
      <c r="O154" s="48">
        <v>1600000</v>
      </c>
      <c r="P154" s="48">
        <v>1600000</v>
      </c>
      <c r="Q154" s="48">
        <v>1600000</v>
      </c>
      <c r="R154" s="30">
        <f t="shared" si="3"/>
        <v>19200000</v>
      </c>
      <c r="S154" s="87">
        <v>1600000</v>
      </c>
      <c r="T154" s="171">
        <f>SUM(R154:S154)</f>
        <v>20800000</v>
      </c>
      <c r="V154" s="10"/>
      <c r="X154" s="10"/>
    </row>
    <row r="155" spans="1:24" s="5" customFormat="1" ht="21.75" customHeight="1">
      <c r="A155" s="160"/>
      <c r="B155" s="162"/>
      <c r="C155" s="164"/>
      <c r="D155" s="39">
        <v>144</v>
      </c>
      <c r="E155" s="39" t="s">
        <v>44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30">
        <f t="shared" si="3"/>
        <v>0</v>
      </c>
      <c r="S155" s="87">
        <v>0</v>
      </c>
      <c r="T155" s="172"/>
      <c r="V155" s="10"/>
      <c r="X155" s="10"/>
    </row>
    <row r="156" spans="1:24" s="5" customFormat="1" ht="21.75" customHeight="1">
      <c r="A156" s="159">
        <v>68</v>
      </c>
      <c r="B156" s="161">
        <v>2664038</v>
      </c>
      <c r="C156" s="163" t="s">
        <v>92</v>
      </c>
      <c r="D156" s="39">
        <v>232</v>
      </c>
      <c r="E156" s="39" t="s">
        <v>28</v>
      </c>
      <c r="F156" s="48">
        <v>1000000</v>
      </c>
      <c r="G156" s="48">
        <v>1000000</v>
      </c>
      <c r="H156" s="48">
        <v>1000000</v>
      </c>
      <c r="I156" s="48">
        <v>1000000</v>
      </c>
      <c r="J156" s="48">
        <v>1000000</v>
      </c>
      <c r="K156" s="48">
        <v>1000000</v>
      </c>
      <c r="L156" s="48">
        <v>1000000</v>
      </c>
      <c r="M156" s="48">
        <v>1000000</v>
      </c>
      <c r="N156" s="48">
        <v>1000000</v>
      </c>
      <c r="O156" s="48">
        <v>1000000</v>
      </c>
      <c r="P156" s="48">
        <v>1000000</v>
      </c>
      <c r="Q156" s="48">
        <v>1000000</v>
      </c>
      <c r="R156" s="30">
        <f t="shared" si="3"/>
        <v>12000000</v>
      </c>
      <c r="S156" s="87">
        <v>1000000</v>
      </c>
      <c r="T156" s="171">
        <f>SUM(R156:S156)</f>
        <v>13000000</v>
      </c>
      <c r="V156" s="10"/>
      <c r="X156" s="10"/>
    </row>
    <row r="157" spans="1:24" s="5" customFormat="1" ht="21.75" customHeight="1">
      <c r="A157" s="160"/>
      <c r="B157" s="162"/>
      <c r="C157" s="164"/>
      <c r="D157" s="39">
        <v>144</v>
      </c>
      <c r="E157" s="39" t="s">
        <v>44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30">
        <f t="shared" si="3"/>
        <v>0</v>
      </c>
      <c r="S157" s="87"/>
      <c r="T157" s="172"/>
      <c r="V157" s="10"/>
      <c r="X157" s="10"/>
    </row>
    <row r="158" spans="1:24" s="5" customFormat="1" ht="21.75" customHeight="1">
      <c r="A158" s="159">
        <v>69</v>
      </c>
      <c r="B158" s="161">
        <v>1498100</v>
      </c>
      <c r="C158" s="163" t="s">
        <v>93</v>
      </c>
      <c r="D158" s="39">
        <v>232</v>
      </c>
      <c r="E158" s="39" t="s">
        <v>28</v>
      </c>
      <c r="F158" s="48">
        <v>1100000</v>
      </c>
      <c r="G158" s="48">
        <v>1100000</v>
      </c>
      <c r="H158" s="48">
        <v>1100000</v>
      </c>
      <c r="I158" s="48">
        <v>1100000</v>
      </c>
      <c r="J158" s="48">
        <v>1100000</v>
      </c>
      <c r="K158" s="48">
        <v>1100000</v>
      </c>
      <c r="L158" s="48">
        <v>1100000</v>
      </c>
      <c r="M158" s="48">
        <v>1100000</v>
      </c>
      <c r="N158" s="48">
        <v>1100000</v>
      </c>
      <c r="O158" s="48">
        <v>1100000</v>
      </c>
      <c r="P158" s="48">
        <v>1100000</v>
      </c>
      <c r="Q158" s="48">
        <v>1100000</v>
      </c>
      <c r="R158" s="30">
        <f t="shared" si="3"/>
        <v>13200000</v>
      </c>
      <c r="S158" s="117">
        <v>1100000</v>
      </c>
      <c r="T158" s="171">
        <f>SUM(R158:S158)</f>
        <v>14300000</v>
      </c>
      <c r="V158" s="10"/>
      <c r="X158" s="10"/>
    </row>
    <row r="159" spans="1:24" s="5" customFormat="1" ht="21.75" customHeight="1">
      <c r="A159" s="160"/>
      <c r="B159" s="162"/>
      <c r="C159" s="164"/>
      <c r="D159" s="39">
        <v>144</v>
      </c>
      <c r="E159" s="39" t="s">
        <v>44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30">
        <f t="shared" si="3"/>
        <v>0</v>
      </c>
      <c r="S159" s="87"/>
      <c r="T159" s="172"/>
      <c r="V159" s="10"/>
      <c r="X159" s="10"/>
    </row>
    <row r="160" spans="1:24" s="5" customFormat="1" ht="25.5" customHeight="1">
      <c r="A160" s="159">
        <v>70</v>
      </c>
      <c r="B160" s="161">
        <v>2418085</v>
      </c>
      <c r="C160" s="163" t="s">
        <v>94</v>
      </c>
      <c r="D160" s="39">
        <v>232</v>
      </c>
      <c r="E160" s="39" t="s">
        <v>28</v>
      </c>
      <c r="F160" s="48">
        <v>1000000</v>
      </c>
      <c r="G160" s="48">
        <v>1000000</v>
      </c>
      <c r="H160" s="48">
        <v>1000000</v>
      </c>
      <c r="I160" s="48">
        <v>1680000</v>
      </c>
      <c r="J160" s="48">
        <v>1470000</v>
      </c>
      <c r="K160" s="48">
        <v>1610000</v>
      </c>
      <c r="L160" s="48">
        <v>1750000</v>
      </c>
      <c r="M160" s="48">
        <v>1645000</v>
      </c>
      <c r="N160" s="48">
        <v>1610000</v>
      </c>
      <c r="O160" s="48">
        <v>1715000</v>
      </c>
      <c r="P160" s="48">
        <v>1575000</v>
      </c>
      <c r="Q160" s="48">
        <v>1575000</v>
      </c>
      <c r="R160" s="30">
        <f t="shared" si="3"/>
        <v>17630000</v>
      </c>
      <c r="S160" s="117">
        <v>1680000</v>
      </c>
      <c r="T160" s="171">
        <f>SUM(R160:S160)</f>
        <v>19310000</v>
      </c>
      <c r="V160" s="10"/>
      <c r="X160" s="10"/>
    </row>
    <row r="161" spans="1:24" s="5" customFormat="1" ht="21.75" customHeight="1">
      <c r="A161" s="160"/>
      <c r="B161" s="162"/>
      <c r="C161" s="164"/>
      <c r="D161" s="39">
        <v>144</v>
      </c>
      <c r="E161" s="39" t="s">
        <v>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30">
        <f t="shared" si="3"/>
        <v>0</v>
      </c>
      <c r="S161" s="87">
        <v>0</v>
      </c>
      <c r="T161" s="172"/>
      <c r="V161" s="10"/>
      <c r="X161" s="10"/>
    </row>
    <row r="162" spans="1:24" s="5" customFormat="1" ht="21.75" customHeight="1">
      <c r="A162" s="159">
        <v>71</v>
      </c>
      <c r="B162" s="161">
        <v>2156010</v>
      </c>
      <c r="C162" s="163" t="s">
        <v>95</v>
      </c>
      <c r="D162" s="39">
        <v>232</v>
      </c>
      <c r="E162" s="39" t="s">
        <v>28</v>
      </c>
      <c r="F162" s="48">
        <v>3000000</v>
      </c>
      <c r="G162" s="48">
        <v>3000000</v>
      </c>
      <c r="H162" s="48">
        <v>3300000</v>
      </c>
      <c r="I162" s="48">
        <v>3300000</v>
      </c>
      <c r="J162" s="48">
        <v>3300000</v>
      </c>
      <c r="K162" s="48">
        <v>3300000</v>
      </c>
      <c r="L162" s="48">
        <v>3300000</v>
      </c>
      <c r="M162" s="48">
        <v>3300000</v>
      </c>
      <c r="N162" s="48">
        <v>3300000</v>
      </c>
      <c r="O162" s="48">
        <v>3300000</v>
      </c>
      <c r="P162" s="48">
        <v>3300000</v>
      </c>
      <c r="Q162" s="48">
        <v>3300000</v>
      </c>
      <c r="R162" s="30">
        <f t="shared" si="3"/>
        <v>39000000</v>
      </c>
      <c r="S162" s="87">
        <v>3125000</v>
      </c>
      <c r="T162" s="171">
        <f>SUM(R162:S162)</f>
        <v>42125000</v>
      </c>
      <c r="V162" s="10"/>
      <c r="X162" s="10"/>
    </row>
    <row r="163" spans="1:24" s="5" customFormat="1" ht="21.75" customHeight="1">
      <c r="A163" s="160"/>
      <c r="B163" s="162"/>
      <c r="C163" s="164"/>
      <c r="D163" s="39">
        <v>144</v>
      </c>
      <c r="E163" s="39" t="s">
        <v>44</v>
      </c>
      <c r="F163" s="48">
        <v>0</v>
      </c>
      <c r="G163" s="48">
        <v>350000</v>
      </c>
      <c r="H163" s="48">
        <v>0</v>
      </c>
      <c r="I163" s="48">
        <v>0</v>
      </c>
      <c r="J163" s="48">
        <v>0</v>
      </c>
      <c r="K163" s="48">
        <v>0</v>
      </c>
      <c r="L163" s="48">
        <v>350000</v>
      </c>
      <c r="M163" s="48">
        <v>1050000</v>
      </c>
      <c r="N163" s="48">
        <v>0</v>
      </c>
      <c r="O163" s="48">
        <v>0</v>
      </c>
      <c r="P163" s="48">
        <v>0</v>
      </c>
      <c r="Q163" s="48">
        <v>0</v>
      </c>
      <c r="R163" s="30">
        <f t="shared" si="3"/>
        <v>1750000</v>
      </c>
      <c r="S163" s="87">
        <v>0</v>
      </c>
      <c r="T163" s="172"/>
      <c r="V163" s="10"/>
      <c r="X163" s="10"/>
    </row>
    <row r="164" spans="1:24" s="5" customFormat="1" ht="21.75" customHeight="1">
      <c r="A164" s="159">
        <v>72</v>
      </c>
      <c r="B164" s="161">
        <v>4249356</v>
      </c>
      <c r="C164" s="163" t="s">
        <v>96</v>
      </c>
      <c r="D164" s="39">
        <v>232</v>
      </c>
      <c r="E164" s="39" t="s">
        <v>28</v>
      </c>
      <c r="F164" s="48">
        <v>1000000</v>
      </c>
      <c r="G164" s="48">
        <v>1000000</v>
      </c>
      <c r="H164" s="48">
        <v>1000000</v>
      </c>
      <c r="I164" s="48">
        <v>1000000</v>
      </c>
      <c r="J164" s="48">
        <v>1000000</v>
      </c>
      <c r="K164" s="48">
        <v>1000000</v>
      </c>
      <c r="L164" s="48">
        <v>1000000</v>
      </c>
      <c r="M164" s="48">
        <v>1000000</v>
      </c>
      <c r="N164" s="48">
        <v>1000000</v>
      </c>
      <c r="O164" s="48">
        <v>1000000</v>
      </c>
      <c r="P164" s="48">
        <v>1000000</v>
      </c>
      <c r="Q164" s="48">
        <v>1000000</v>
      </c>
      <c r="R164" s="30">
        <f t="shared" si="3"/>
        <v>12000000</v>
      </c>
      <c r="S164" s="117">
        <v>1000000</v>
      </c>
      <c r="T164" s="171">
        <f>SUM(R164:S164)</f>
        <v>13000000</v>
      </c>
      <c r="V164" s="10"/>
      <c r="X164" s="10"/>
    </row>
    <row r="165" spans="1:24" s="5" customFormat="1" ht="21.75" customHeight="1">
      <c r="A165" s="160"/>
      <c r="B165" s="162"/>
      <c r="C165" s="164"/>
      <c r="D165" s="39">
        <v>144</v>
      </c>
      <c r="E165" s="39" t="s">
        <v>44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30">
        <f t="shared" si="3"/>
        <v>0</v>
      </c>
      <c r="S165" s="87">
        <v>0</v>
      </c>
      <c r="T165" s="172"/>
      <c r="V165" s="10"/>
      <c r="X165" s="10"/>
    </row>
    <row r="166" spans="1:24" s="5" customFormat="1" ht="21.75" customHeight="1">
      <c r="A166" s="159">
        <v>73</v>
      </c>
      <c r="B166" s="237">
        <v>3183376</v>
      </c>
      <c r="C166" s="238" t="s">
        <v>97</v>
      </c>
      <c r="D166" s="39">
        <v>232</v>
      </c>
      <c r="E166" s="39" t="s">
        <v>28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30">
        <f t="shared" si="3"/>
        <v>0</v>
      </c>
      <c r="S166" s="87">
        <v>0</v>
      </c>
      <c r="T166" s="171">
        <f>R166+R167+S166</f>
        <v>0</v>
      </c>
      <c r="V166" s="10"/>
      <c r="X166" s="10"/>
    </row>
    <row r="167" spans="1:24" s="5" customFormat="1" ht="21.75" customHeight="1">
      <c r="A167" s="160"/>
      <c r="B167" s="237"/>
      <c r="C167" s="238"/>
      <c r="D167" s="39">
        <v>144</v>
      </c>
      <c r="E167" s="39" t="s">
        <v>44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30">
        <f t="shared" si="3"/>
        <v>0</v>
      </c>
      <c r="S167" s="87">
        <v>0</v>
      </c>
      <c r="T167" s="172"/>
      <c r="V167" s="10"/>
      <c r="X167" s="10"/>
    </row>
    <row r="168" spans="1:24" s="5" customFormat="1" ht="21.75" customHeight="1">
      <c r="A168" s="159">
        <v>74</v>
      </c>
      <c r="B168" s="237">
        <v>1520073</v>
      </c>
      <c r="C168" s="238" t="s">
        <v>98</v>
      </c>
      <c r="D168" s="39">
        <v>232</v>
      </c>
      <c r="E168" s="39" t="s">
        <v>28</v>
      </c>
      <c r="F168" s="48">
        <v>3000000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30">
        <f t="shared" si="3"/>
        <v>3000000</v>
      </c>
      <c r="S168" s="87">
        <v>0</v>
      </c>
      <c r="T168" s="171">
        <v>0</v>
      </c>
      <c r="V168" s="10"/>
      <c r="X168" s="10"/>
    </row>
    <row r="169" spans="1:24" s="5" customFormat="1" ht="21.75" customHeight="1">
      <c r="A169" s="169"/>
      <c r="B169" s="237"/>
      <c r="C169" s="238"/>
      <c r="D169" s="39">
        <v>144</v>
      </c>
      <c r="E169" s="39" t="s">
        <v>44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30">
        <f t="shared" si="3"/>
        <v>0</v>
      </c>
      <c r="S169" s="87"/>
      <c r="T169" s="172"/>
      <c r="V169" s="10"/>
      <c r="X169" s="10"/>
    </row>
    <row r="170" spans="1:24" s="5" customFormat="1" ht="21.75" customHeight="1">
      <c r="A170" s="205">
        <v>75</v>
      </c>
      <c r="B170" s="193">
        <v>4737064</v>
      </c>
      <c r="C170" s="189" t="s">
        <v>99</v>
      </c>
      <c r="D170" s="39">
        <v>232</v>
      </c>
      <c r="E170" s="37" t="s">
        <v>28</v>
      </c>
      <c r="F170" s="48">
        <v>2500000</v>
      </c>
      <c r="G170" s="48">
        <v>2500000</v>
      </c>
      <c r="H170" s="48">
        <v>2500000</v>
      </c>
      <c r="I170" s="48">
        <v>2500000</v>
      </c>
      <c r="J170" s="48">
        <v>2500000</v>
      </c>
      <c r="K170" s="48">
        <v>2500000</v>
      </c>
      <c r="L170" s="48">
        <v>2500000</v>
      </c>
      <c r="M170" s="48">
        <v>2500000</v>
      </c>
      <c r="N170" s="48">
        <v>2500000</v>
      </c>
      <c r="O170" s="48">
        <v>2500000</v>
      </c>
      <c r="P170" s="48">
        <v>2500000</v>
      </c>
      <c r="Q170" s="48">
        <v>2500000</v>
      </c>
      <c r="R170" s="30">
        <f t="shared" si="3"/>
        <v>30000000</v>
      </c>
      <c r="S170" s="117">
        <v>2500000</v>
      </c>
      <c r="T170" s="171">
        <f>SUM(R170:S170)</f>
        <v>32500000</v>
      </c>
      <c r="V170" s="10"/>
      <c r="X170" s="10"/>
    </row>
    <row r="171" spans="1:24" s="5" customFormat="1" ht="21.75" customHeight="1">
      <c r="A171" s="205"/>
      <c r="B171" s="194"/>
      <c r="C171" s="190"/>
      <c r="D171" s="37">
        <v>144</v>
      </c>
      <c r="E171" s="39" t="s">
        <v>44</v>
      </c>
      <c r="F171" s="48">
        <v>500000</v>
      </c>
      <c r="G171" s="48">
        <v>350000</v>
      </c>
      <c r="H171" s="48">
        <v>0</v>
      </c>
      <c r="I171" s="48">
        <v>0</v>
      </c>
      <c r="J171" s="48">
        <v>0</v>
      </c>
      <c r="K171" s="48">
        <v>0</v>
      </c>
      <c r="L171" s="48">
        <v>300000</v>
      </c>
      <c r="M171" s="48">
        <v>0</v>
      </c>
      <c r="N171" s="48">
        <v>450000</v>
      </c>
      <c r="O171" s="48">
        <v>400000</v>
      </c>
      <c r="P171" s="48">
        <v>0</v>
      </c>
      <c r="Q171" s="48">
        <v>0</v>
      </c>
      <c r="R171" s="30">
        <f t="shared" si="3"/>
        <v>2000000</v>
      </c>
      <c r="S171" s="87">
        <v>0</v>
      </c>
      <c r="T171" s="172"/>
      <c r="V171" s="10"/>
      <c r="X171" s="10"/>
    </row>
    <row r="172" spans="1:24" s="5" customFormat="1" ht="21.75" customHeight="1">
      <c r="A172" s="205">
        <v>76</v>
      </c>
      <c r="B172" s="161">
        <v>5168375</v>
      </c>
      <c r="C172" s="163" t="s">
        <v>100</v>
      </c>
      <c r="D172" s="39">
        <v>232</v>
      </c>
      <c r="E172" s="39" t="s">
        <v>28</v>
      </c>
      <c r="F172" s="48">
        <v>1600000</v>
      </c>
      <c r="G172" s="48">
        <v>1600000</v>
      </c>
      <c r="H172" s="48">
        <v>1600000</v>
      </c>
      <c r="I172" s="48">
        <v>1600000</v>
      </c>
      <c r="J172" s="48">
        <v>1600000</v>
      </c>
      <c r="K172" s="48">
        <v>1600000</v>
      </c>
      <c r="L172" s="48">
        <v>1600000</v>
      </c>
      <c r="M172" s="48">
        <v>1600000</v>
      </c>
      <c r="N172" s="48">
        <v>1600000</v>
      </c>
      <c r="O172" s="48">
        <v>1600000</v>
      </c>
      <c r="P172" s="48">
        <v>1600000</v>
      </c>
      <c r="Q172" s="48">
        <v>1600000</v>
      </c>
      <c r="R172" s="30">
        <f t="shared" si="3"/>
        <v>19200000</v>
      </c>
      <c r="S172" s="117">
        <v>1600000</v>
      </c>
      <c r="T172" s="171">
        <f>SUM(R172:S172)</f>
        <v>20800000</v>
      </c>
      <c r="V172" s="10"/>
      <c r="X172" s="10"/>
    </row>
    <row r="173" spans="1:24" s="19" customFormat="1" ht="21.75" customHeight="1">
      <c r="A173" s="205"/>
      <c r="B173" s="162"/>
      <c r="C173" s="164"/>
      <c r="D173" s="39">
        <v>144</v>
      </c>
      <c r="E173" s="39" t="s">
        <v>44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30">
        <f t="shared" si="3"/>
        <v>0</v>
      </c>
      <c r="S173" s="87">
        <v>0</v>
      </c>
      <c r="T173" s="172"/>
      <c r="V173" s="20"/>
      <c r="X173" s="20"/>
    </row>
    <row r="174" spans="1:24" s="5" customFormat="1" ht="21.75" customHeight="1">
      <c r="A174" s="205">
        <v>77</v>
      </c>
      <c r="B174" s="161">
        <v>2176792</v>
      </c>
      <c r="C174" s="163" t="s">
        <v>101</v>
      </c>
      <c r="D174" s="39">
        <v>232</v>
      </c>
      <c r="E174" s="39" t="s">
        <v>28</v>
      </c>
      <c r="F174" s="48">
        <v>2200000</v>
      </c>
      <c r="G174" s="48">
        <v>2800000</v>
      </c>
      <c r="H174" s="48">
        <v>2800000</v>
      </c>
      <c r="I174" s="48">
        <v>2800000</v>
      </c>
      <c r="J174" s="48">
        <v>2800000</v>
      </c>
      <c r="K174" s="48">
        <v>2800000</v>
      </c>
      <c r="L174" s="48">
        <v>2800000</v>
      </c>
      <c r="M174" s="48">
        <v>3000000</v>
      </c>
      <c r="N174" s="48">
        <v>3000000</v>
      </c>
      <c r="O174" s="48">
        <v>3000000</v>
      </c>
      <c r="P174" s="48">
        <v>3000000</v>
      </c>
      <c r="Q174" s="48">
        <v>3000000</v>
      </c>
      <c r="R174" s="30">
        <f t="shared" si="3"/>
        <v>34000000</v>
      </c>
      <c r="S174" s="117">
        <v>2885000</v>
      </c>
      <c r="T174" s="171">
        <f>SUM(R174:S174)</f>
        <v>36885000</v>
      </c>
      <c r="V174" s="10"/>
      <c r="X174" s="10"/>
    </row>
    <row r="175" spans="1:24" s="5" customFormat="1" ht="21.75" customHeight="1">
      <c r="A175" s="205"/>
      <c r="B175" s="162"/>
      <c r="C175" s="164"/>
      <c r="D175" s="39">
        <v>144</v>
      </c>
      <c r="E175" s="39" t="s">
        <v>44</v>
      </c>
      <c r="F175" s="48">
        <v>0</v>
      </c>
      <c r="G175" s="48">
        <v>700000</v>
      </c>
      <c r="H175" s="48">
        <v>0</v>
      </c>
      <c r="I175" s="48">
        <v>0</v>
      </c>
      <c r="J175" s="48">
        <v>0</v>
      </c>
      <c r="K175" s="48">
        <v>0</v>
      </c>
      <c r="L175" s="48">
        <v>350000</v>
      </c>
      <c r="M175" s="48">
        <v>0</v>
      </c>
      <c r="N175" s="48">
        <v>0</v>
      </c>
      <c r="O175" s="48">
        <v>700000</v>
      </c>
      <c r="P175" s="48">
        <v>0</v>
      </c>
      <c r="Q175" s="48">
        <v>0</v>
      </c>
      <c r="R175" s="30">
        <f t="shared" si="3"/>
        <v>1750000</v>
      </c>
      <c r="S175" s="87">
        <v>0</v>
      </c>
      <c r="T175" s="172"/>
      <c r="V175" s="10"/>
      <c r="X175" s="10"/>
    </row>
    <row r="176" spans="1:24" s="5" customFormat="1" ht="21.75" customHeight="1">
      <c r="A176" s="203">
        <v>78</v>
      </c>
      <c r="B176" s="161">
        <v>6072806</v>
      </c>
      <c r="C176" s="163" t="s">
        <v>102</v>
      </c>
      <c r="D176" s="39">
        <v>232</v>
      </c>
      <c r="E176" s="39" t="s">
        <v>28</v>
      </c>
      <c r="F176" s="48">
        <v>600000</v>
      </c>
      <c r="G176" s="48">
        <v>600000</v>
      </c>
      <c r="H176" s="48">
        <v>600000</v>
      </c>
      <c r="I176" s="48">
        <v>600000</v>
      </c>
      <c r="J176" s="48">
        <v>600000</v>
      </c>
      <c r="K176" s="48">
        <v>600000</v>
      </c>
      <c r="L176" s="48">
        <v>600000</v>
      </c>
      <c r="M176" s="48">
        <v>600000</v>
      </c>
      <c r="N176" s="48">
        <v>600000</v>
      </c>
      <c r="O176" s="48">
        <v>600000</v>
      </c>
      <c r="P176" s="48">
        <v>600000</v>
      </c>
      <c r="Q176" s="48">
        <v>600000</v>
      </c>
      <c r="R176" s="30">
        <f t="shared" si="3"/>
        <v>7200000</v>
      </c>
      <c r="S176" s="87">
        <v>0</v>
      </c>
      <c r="T176" s="171">
        <f>SUM(R176:S176)</f>
        <v>7200000</v>
      </c>
      <c r="V176" s="10"/>
      <c r="X176" s="10"/>
    </row>
    <row r="177" spans="1:24" s="5" customFormat="1" ht="21.75" customHeight="1">
      <c r="A177" s="204"/>
      <c r="B177" s="162"/>
      <c r="C177" s="164"/>
      <c r="D177" s="39">
        <v>144</v>
      </c>
      <c r="E177" s="39" t="s">
        <v>44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30">
        <f t="shared" si="3"/>
        <v>0</v>
      </c>
      <c r="S177" s="87"/>
      <c r="T177" s="172"/>
      <c r="V177" s="10"/>
      <c r="X177" s="10"/>
    </row>
    <row r="178" spans="1:24" s="5" customFormat="1" ht="21.75" customHeight="1">
      <c r="A178" s="159">
        <v>79</v>
      </c>
      <c r="B178" s="161">
        <v>3513298</v>
      </c>
      <c r="C178" s="163" t="s">
        <v>103</v>
      </c>
      <c r="D178" s="39">
        <v>232</v>
      </c>
      <c r="E178" s="39" t="s">
        <v>28</v>
      </c>
      <c r="F178" s="48">
        <v>1600000</v>
      </c>
      <c r="G178" s="48">
        <v>1600000</v>
      </c>
      <c r="H178" s="48">
        <v>1600000</v>
      </c>
      <c r="I178" s="48">
        <v>1600000</v>
      </c>
      <c r="J178" s="48">
        <v>1600000</v>
      </c>
      <c r="K178" s="48">
        <v>1600000</v>
      </c>
      <c r="L178" s="48">
        <v>1600000</v>
      </c>
      <c r="M178" s="48">
        <v>1600000</v>
      </c>
      <c r="N178" s="48">
        <v>1600000</v>
      </c>
      <c r="O178" s="48">
        <v>1600000</v>
      </c>
      <c r="P178" s="48">
        <v>1600000</v>
      </c>
      <c r="Q178" s="48">
        <v>1600000</v>
      </c>
      <c r="R178" s="30">
        <f t="shared" si="3"/>
        <v>19200000</v>
      </c>
      <c r="S178" s="87">
        <v>1600000</v>
      </c>
      <c r="T178" s="171">
        <f>SUM(R178:S178)</f>
        <v>20800000</v>
      </c>
      <c r="V178" s="10"/>
      <c r="X178" s="10"/>
    </row>
    <row r="179" spans="1:24" s="5" customFormat="1" ht="21.75" customHeight="1">
      <c r="A179" s="160"/>
      <c r="B179" s="162"/>
      <c r="C179" s="164"/>
      <c r="D179" s="39">
        <v>144</v>
      </c>
      <c r="E179" s="39" t="s">
        <v>44</v>
      </c>
      <c r="F179" s="48">
        <v>0</v>
      </c>
      <c r="G179" s="48">
        <v>450000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30">
        <f t="shared" si="3"/>
        <v>450000</v>
      </c>
      <c r="S179" s="87">
        <v>0</v>
      </c>
      <c r="T179" s="172"/>
      <c r="V179" s="10"/>
      <c r="X179" s="10"/>
    </row>
    <row r="180" spans="1:24" s="5" customFormat="1" ht="21.75" customHeight="1">
      <c r="A180" s="159">
        <v>80</v>
      </c>
      <c r="B180" s="161">
        <v>2556025</v>
      </c>
      <c r="C180" s="163" t="s">
        <v>137</v>
      </c>
      <c r="D180" s="39">
        <v>232</v>
      </c>
      <c r="E180" s="39" t="s">
        <v>28</v>
      </c>
      <c r="F180" s="48">
        <v>1000000</v>
      </c>
      <c r="G180" s="48">
        <v>1000000</v>
      </c>
      <c r="H180" s="48">
        <v>1000000</v>
      </c>
      <c r="I180" s="48">
        <v>1000000</v>
      </c>
      <c r="J180" s="48">
        <v>1000000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30">
        <f t="shared" si="3"/>
        <v>5000000</v>
      </c>
      <c r="S180" s="87">
        <v>0</v>
      </c>
      <c r="T180" s="171">
        <v>0</v>
      </c>
      <c r="V180" s="10"/>
      <c r="X180" s="10"/>
    </row>
    <row r="181" spans="1:24" s="5" customFormat="1" ht="21.75" customHeight="1">
      <c r="A181" s="160"/>
      <c r="B181" s="162"/>
      <c r="C181" s="164"/>
      <c r="D181" s="39">
        <v>144</v>
      </c>
      <c r="E181" s="37" t="s">
        <v>44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30">
        <f t="shared" si="3"/>
        <v>0</v>
      </c>
      <c r="S181" s="87">
        <v>0</v>
      </c>
      <c r="T181" s="172"/>
      <c r="V181" s="10"/>
      <c r="X181" s="10"/>
    </row>
    <row r="182" spans="1:24" s="5" customFormat="1" ht="21.75" customHeight="1">
      <c r="A182" s="159">
        <v>81</v>
      </c>
      <c r="B182" s="161">
        <v>5889794</v>
      </c>
      <c r="C182" s="163" t="s">
        <v>104</v>
      </c>
      <c r="D182" s="37">
        <v>232</v>
      </c>
      <c r="E182" s="39" t="s">
        <v>28</v>
      </c>
      <c r="F182" s="48">
        <v>700000</v>
      </c>
      <c r="G182" s="48">
        <v>700000</v>
      </c>
      <c r="H182" s="48">
        <v>700000</v>
      </c>
      <c r="I182" s="48">
        <v>700000</v>
      </c>
      <c r="J182" s="48">
        <v>700000</v>
      </c>
      <c r="K182" s="48">
        <v>700000</v>
      </c>
      <c r="L182" s="48">
        <v>700000</v>
      </c>
      <c r="M182" s="48">
        <v>700000</v>
      </c>
      <c r="N182" s="48">
        <v>700000</v>
      </c>
      <c r="O182" s="48">
        <v>1000000</v>
      </c>
      <c r="P182" s="48">
        <v>1000000</v>
      </c>
      <c r="Q182" s="48">
        <v>1000000</v>
      </c>
      <c r="R182" s="30">
        <f t="shared" si="3"/>
        <v>9300000</v>
      </c>
      <c r="S182" s="117">
        <v>830000</v>
      </c>
      <c r="T182" s="171">
        <f>SUM(R182:S182)</f>
        <v>10130000</v>
      </c>
      <c r="V182" s="10"/>
      <c r="X182" s="10"/>
    </row>
    <row r="183" spans="1:24" s="5" customFormat="1" ht="21.75" customHeight="1">
      <c r="A183" s="160"/>
      <c r="B183" s="162"/>
      <c r="C183" s="164"/>
      <c r="D183" s="39">
        <v>144</v>
      </c>
      <c r="E183" s="39" t="s">
        <v>44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30">
        <f t="shared" si="3"/>
        <v>0</v>
      </c>
      <c r="S183" s="87"/>
      <c r="T183" s="172"/>
      <c r="V183" s="10"/>
      <c r="X183" s="10"/>
    </row>
    <row r="184" spans="1:24" s="19" customFormat="1" ht="21.75" customHeight="1">
      <c r="A184" s="159">
        <v>82</v>
      </c>
      <c r="B184" s="161">
        <v>3669319</v>
      </c>
      <c r="C184" s="163" t="s">
        <v>105</v>
      </c>
      <c r="D184" s="39">
        <v>232</v>
      </c>
      <c r="E184" s="39" t="s">
        <v>28</v>
      </c>
      <c r="F184" s="48">
        <v>700000</v>
      </c>
      <c r="G184" s="48">
        <v>700000</v>
      </c>
      <c r="H184" s="48">
        <v>700000</v>
      </c>
      <c r="I184" s="48">
        <v>700000</v>
      </c>
      <c r="J184" s="48">
        <v>700000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30">
        <f t="shared" si="3"/>
        <v>3500000</v>
      </c>
      <c r="S184" s="87">
        <v>0</v>
      </c>
      <c r="T184" s="171">
        <v>0</v>
      </c>
      <c r="V184" s="20"/>
      <c r="X184" s="20"/>
    </row>
    <row r="185" spans="1:24" s="5" customFormat="1" ht="21.75" customHeight="1">
      <c r="A185" s="160"/>
      <c r="B185" s="162"/>
      <c r="C185" s="164"/>
      <c r="D185" s="39">
        <v>135</v>
      </c>
      <c r="E185" s="39" t="s">
        <v>44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30">
        <f t="shared" si="3"/>
        <v>0</v>
      </c>
      <c r="S185" s="87"/>
      <c r="T185" s="172"/>
      <c r="V185" s="10"/>
      <c r="X185" s="10"/>
    </row>
    <row r="186" spans="1:24" s="5" customFormat="1" ht="21.75" customHeight="1">
      <c r="A186" s="159">
        <v>83</v>
      </c>
      <c r="B186" s="161">
        <v>2190724</v>
      </c>
      <c r="C186" s="163" t="s">
        <v>106</v>
      </c>
      <c r="D186" s="39">
        <v>232</v>
      </c>
      <c r="E186" s="39" t="s">
        <v>28</v>
      </c>
      <c r="F186" s="48">
        <v>1000000</v>
      </c>
      <c r="G186" s="48">
        <v>1000000</v>
      </c>
      <c r="H186" s="48">
        <v>1000000</v>
      </c>
      <c r="I186" s="48">
        <v>1000000</v>
      </c>
      <c r="J186" s="48">
        <v>1000000</v>
      </c>
      <c r="K186" s="48">
        <v>1000000</v>
      </c>
      <c r="L186" s="48">
        <v>1000000</v>
      </c>
      <c r="M186" s="48">
        <v>1000000</v>
      </c>
      <c r="N186" s="48">
        <v>1000000</v>
      </c>
      <c r="O186" s="48">
        <v>1000000</v>
      </c>
      <c r="P186" s="48">
        <v>1000000</v>
      </c>
      <c r="Q186" s="48">
        <v>1000000</v>
      </c>
      <c r="R186" s="30">
        <f t="shared" si="3"/>
        <v>12000000</v>
      </c>
      <c r="S186" s="117">
        <v>1000000</v>
      </c>
      <c r="T186" s="171">
        <f>SUM(R186:S186:R187)</f>
        <v>13000000</v>
      </c>
      <c r="V186" s="10"/>
      <c r="X186" s="10"/>
    </row>
    <row r="187" spans="1:24" s="5" customFormat="1" ht="21.75" customHeight="1">
      <c r="A187" s="160"/>
      <c r="B187" s="162"/>
      <c r="C187" s="164"/>
      <c r="D187" s="39">
        <v>144</v>
      </c>
      <c r="E187" s="39" t="s">
        <v>44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30">
        <f t="shared" si="3"/>
        <v>0</v>
      </c>
      <c r="S187" s="87">
        <v>0</v>
      </c>
      <c r="T187" s="172"/>
      <c r="V187" s="10"/>
      <c r="X187" s="10"/>
    </row>
    <row r="188" spans="1:24" s="5" customFormat="1" ht="21.75" customHeight="1">
      <c r="A188" s="159">
        <v>84</v>
      </c>
      <c r="B188" s="161">
        <v>3918620</v>
      </c>
      <c r="C188" s="163" t="s">
        <v>107</v>
      </c>
      <c r="D188" s="39">
        <v>232</v>
      </c>
      <c r="E188" s="39" t="s">
        <v>28</v>
      </c>
      <c r="F188" s="48">
        <v>800000</v>
      </c>
      <c r="G188" s="48">
        <v>800000</v>
      </c>
      <c r="H188" s="48">
        <v>800000</v>
      </c>
      <c r="I188" s="48">
        <v>800000</v>
      </c>
      <c r="J188" s="48">
        <v>800000</v>
      </c>
      <c r="K188" s="48">
        <v>800000</v>
      </c>
      <c r="L188" s="48">
        <v>800000</v>
      </c>
      <c r="M188" s="48">
        <v>800000</v>
      </c>
      <c r="N188" s="48">
        <v>800000</v>
      </c>
      <c r="O188" s="48">
        <v>800000</v>
      </c>
      <c r="P188" s="48">
        <v>800000</v>
      </c>
      <c r="Q188" s="48">
        <v>800000</v>
      </c>
      <c r="R188" s="30">
        <f t="shared" si="3"/>
        <v>9600000</v>
      </c>
      <c r="S188" s="117">
        <v>800000</v>
      </c>
      <c r="T188" s="171">
        <f>SUM(R188:S188:R189)</f>
        <v>10400000</v>
      </c>
      <c r="V188" s="10"/>
      <c r="X188" s="10"/>
    </row>
    <row r="189" spans="1:24" s="5" customFormat="1" ht="21.75" customHeight="1">
      <c r="A189" s="160"/>
      <c r="B189" s="162"/>
      <c r="C189" s="164"/>
      <c r="D189" s="39">
        <v>144</v>
      </c>
      <c r="E189" s="39" t="s">
        <v>44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30">
        <f t="shared" si="3"/>
        <v>0</v>
      </c>
      <c r="S189" s="87"/>
      <c r="T189" s="172"/>
      <c r="V189" s="10"/>
      <c r="X189" s="10"/>
    </row>
    <row r="190" spans="1:24" s="5" customFormat="1" ht="21.75" customHeight="1">
      <c r="A190" s="159">
        <v>85</v>
      </c>
      <c r="B190" s="161">
        <v>3439397</v>
      </c>
      <c r="C190" s="163" t="s">
        <v>108</v>
      </c>
      <c r="D190" s="39">
        <v>232</v>
      </c>
      <c r="E190" s="39" t="s">
        <v>28</v>
      </c>
      <c r="F190" s="48">
        <v>7000000</v>
      </c>
      <c r="G190" s="48">
        <v>7000000</v>
      </c>
      <c r="H190" s="48">
        <v>7000000</v>
      </c>
      <c r="I190" s="48">
        <v>7000000</v>
      </c>
      <c r="J190" s="48">
        <v>7000000</v>
      </c>
      <c r="K190" s="48">
        <v>7000000</v>
      </c>
      <c r="L190" s="48">
        <v>7000000</v>
      </c>
      <c r="M190" s="48">
        <v>7000000</v>
      </c>
      <c r="N190" s="48">
        <v>7000000</v>
      </c>
      <c r="O190" s="48">
        <v>7000000</v>
      </c>
      <c r="P190" s="48">
        <v>7000000</v>
      </c>
      <c r="Q190" s="48">
        <v>7000000</v>
      </c>
      <c r="R190" s="30">
        <f t="shared" si="3"/>
        <v>84000000</v>
      </c>
      <c r="S190" s="117">
        <v>7000000</v>
      </c>
      <c r="T190" s="171">
        <f>SUM(R190:S190)</f>
        <v>91000000</v>
      </c>
      <c r="V190" s="10"/>
      <c r="X190" s="10"/>
    </row>
    <row r="191" spans="1:24" s="5" customFormat="1" ht="21.75" customHeight="1">
      <c r="A191" s="160"/>
      <c r="B191" s="162"/>
      <c r="C191" s="164"/>
      <c r="D191" s="39">
        <v>144</v>
      </c>
      <c r="E191" s="39" t="s">
        <v>44</v>
      </c>
      <c r="F191" s="48">
        <v>700000</v>
      </c>
      <c r="G191" s="48">
        <v>2050000</v>
      </c>
      <c r="H191" s="48">
        <v>500000</v>
      </c>
      <c r="I191" s="48">
        <v>0</v>
      </c>
      <c r="J191" s="48">
        <v>0</v>
      </c>
      <c r="K191" s="48">
        <v>700000</v>
      </c>
      <c r="L191" s="48">
        <v>0</v>
      </c>
      <c r="M191" s="48">
        <v>600000</v>
      </c>
      <c r="N191" s="48">
        <v>0</v>
      </c>
      <c r="O191" s="48">
        <v>0</v>
      </c>
      <c r="P191" s="48">
        <v>0</v>
      </c>
      <c r="Q191" s="48">
        <v>0</v>
      </c>
      <c r="R191" s="30">
        <f t="shared" si="3"/>
        <v>4550000</v>
      </c>
      <c r="S191" s="87">
        <v>0</v>
      </c>
      <c r="T191" s="172"/>
      <c r="V191" s="10"/>
      <c r="X191" s="10"/>
    </row>
    <row r="192" spans="1:24" s="5" customFormat="1" ht="21.75" customHeight="1">
      <c r="A192" s="159">
        <v>86</v>
      </c>
      <c r="B192" s="161">
        <v>4563225</v>
      </c>
      <c r="C192" s="163" t="s">
        <v>109</v>
      </c>
      <c r="D192" s="39">
        <v>232</v>
      </c>
      <c r="E192" s="39" t="s">
        <v>28</v>
      </c>
      <c r="F192" s="48">
        <v>2500000</v>
      </c>
      <c r="G192" s="48">
        <v>2500000</v>
      </c>
      <c r="H192" s="48">
        <v>2500000</v>
      </c>
      <c r="I192" s="48">
        <v>2500000</v>
      </c>
      <c r="J192" s="48">
        <v>2500000</v>
      </c>
      <c r="K192" s="48">
        <v>1800000</v>
      </c>
      <c r="L192" s="48">
        <v>1800000</v>
      </c>
      <c r="M192" s="48">
        <v>1800000</v>
      </c>
      <c r="N192" s="48">
        <v>1800000</v>
      </c>
      <c r="O192" s="48">
        <v>1800000</v>
      </c>
      <c r="P192" s="48">
        <v>1800000</v>
      </c>
      <c r="Q192" s="48">
        <v>1800000</v>
      </c>
      <c r="R192" s="30">
        <f t="shared" si="3"/>
        <v>25100000</v>
      </c>
      <c r="S192" s="87">
        <v>0</v>
      </c>
      <c r="T192" s="171">
        <f>R193+R192+S192</f>
        <v>25100000</v>
      </c>
      <c r="V192" s="10"/>
      <c r="X192" s="10"/>
    </row>
    <row r="193" spans="1:24" s="5" customFormat="1" ht="21.75" customHeight="1">
      <c r="A193" s="160"/>
      <c r="B193" s="162"/>
      <c r="C193" s="164"/>
      <c r="D193" s="39">
        <v>144</v>
      </c>
      <c r="E193" s="39" t="s">
        <v>44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30">
        <f t="shared" si="3"/>
        <v>0</v>
      </c>
      <c r="S193" s="87"/>
      <c r="T193" s="172"/>
      <c r="V193" s="10"/>
      <c r="X193" s="10"/>
    </row>
    <row r="194" spans="1:24" s="5" customFormat="1" ht="21.75" customHeight="1">
      <c r="A194" s="159">
        <v>87</v>
      </c>
      <c r="B194" s="161">
        <v>6073921</v>
      </c>
      <c r="C194" s="163" t="s">
        <v>127</v>
      </c>
      <c r="D194" s="39">
        <v>232</v>
      </c>
      <c r="E194" s="39" t="s">
        <v>28</v>
      </c>
      <c r="F194" s="48">
        <v>1000000</v>
      </c>
      <c r="G194" s="48">
        <v>1000000</v>
      </c>
      <c r="H194" s="48">
        <v>1000000</v>
      </c>
      <c r="I194" s="48">
        <v>1000000</v>
      </c>
      <c r="J194" s="48">
        <v>1000000</v>
      </c>
      <c r="K194" s="48">
        <v>1000000</v>
      </c>
      <c r="L194" s="48">
        <v>1000000</v>
      </c>
      <c r="M194" s="48">
        <v>1000000</v>
      </c>
      <c r="N194" s="48">
        <v>1000000</v>
      </c>
      <c r="O194" s="48">
        <v>1200000</v>
      </c>
      <c r="P194" s="48">
        <v>1200000</v>
      </c>
      <c r="Q194" s="48">
        <v>1200000</v>
      </c>
      <c r="R194" s="30">
        <f t="shared" si="3"/>
        <v>12600000</v>
      </c>
      <c r="S194" s="117">
        <v>1085000</v>
      </c>
      <c r="T194" s="171">
        <f>SUM(R194:S194)</f>
        <v>13685000</v>
      </c>
      <c r="V194" s="10"/>
      <c r="X194" s="10"/>
    </row>
    <row r="195" spans="1:24" s="5" customFormat="1" ht="21.75" customHeight="1">
      <c r="A195" s="160"/>
      <c r="B195" s="162"/>
      <c r="C195" s="164"/>
      <c r="D195" s="39">
        <v>144</v>
      </c>
      <c r="E195" s="39" t="s">
        <v>44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30">
        <f t="shared" si="3"/>
        <v>0</v>
      </c>
      <c r="S195" s="87"/>
      <c r="T195" s="172"/>
      <c r="V195" s="10"/>
      <c r="X195" s="10"/>
    </row>
    <row r="196" spans="1:24" s="5" customFormat="1" ht="21.75" customHeight="1">
      <c r="A196" s="159">
        <v>88</v>
      </c>
      <c r="B196" s="161">
        <v>5809210</v>
      </c>
      <c r="C196" s="163" t="s">
        <v>110</v>
      </c>
      <c r="D196" s="39">
        <v>232</v>
      </c>
      <c r="E196" s="39" t="s">
        <v>28</v>
      </c>
      <c r="F196" s="48">
        <v>1000000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30">
        <f t="shared" si="3"/>
        <v>1000000</v>
      </c>
      <c r="S196" s="117">
        <v>0</v>
      </c>
      <c r="T196" s="171">
        <v>0</v>
      </c>
      <c r="V196" s="10"/>
      <c r="X196" s="10"/>
    </row>
    <row r="197" spans="1:24" s="5" customFormat="1" ht="21.75" customHeight="1">
      <c r="A197" s="160"/>
      <c r="B197" s="162"/>
      <c r="C197" s="164"/>
      <c r="D197" s="39">
        <v>144</v>
      </c>
      <c r="E197" s="39" t="s">
        <v>22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30">
        <f t="shared" si="3"/>
        <v>0</v>
      </c>
      <c r="S197" s="87"/>
      <c r="T197" s="172"/>
      <c r="V197" s="10"/>
      <c r="X197" s="10"/>
    </row>
    <row r="198" spans="1:24" s="5" customFormat="1" ht="21.75" customHeight="1">
      <c r="A198" s="159">
        <v>89</v>
      </c>
      <c r="B198" s="161">
        <v>968469</v>
      </c>
      <c r="C198" s="163" t="s">
        <v>111</v>
      </c>
      <c r="D198" s="39">
        <v>232</v>
      </c>
      <c r="E198" s="39" t="s">
        <v>28</v>
      </c>
      <c r="F198" s="48">
        <v>500000</v>
      </c>
      <c r="G198" s="48">
        <v>500000</v>
      </c>
      <c r="H198" s="48">
        <v>0</v>
      </c>
      <c r="I198" s="48">
        <v>0</v>
      </c>
      <c r="J198" s="48">
        <v>0</v>
      </c>
      <c r="K198" s="48"/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30">
        <f t="shared" si="3"/>
        <v>1000000</v>
      </c>
      <c r="S198" s="117">
        <v>0</v>
      </c>
      <c r="T198" s="171">
        <v>0</v>
      </c>
      <c r="V198" s="10"/>
      <c r="X198" s="10"/>
    </row>
    <row r="199" spans="1:24" s="5" customFormat="1" ht="21.75" customHeight="1">
      <c r="A199" s="160"/>
      <c r="B199" s="162"/>
      <c r="C199" s="164"/>
      <c r="D199" s="39">
        <v>144</v>
      </c>
      <c r="E199" s="39" t="s">
        <v>44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30">
        <f t="shared" si="3"/>
        <v>0</v>
      </c>
      <c r="S199" s="87"/>
      <c r="T199" s="172"/>
      <c r="V199" s="10"/>
      <c r="X199" s="10"/>
    </row>
    <row r="200" spans="1:24" s="5" customFormat="1" ht="21.75" customHeight="1">
      <c r="A200" s="159">
        <v>90</v>
      </c>
      <c r="B200" s="161">
        <v>1561197</v>
      </c>
      <c r="C200" s="163" t="s">
        <v>112</v>
      </c>
      <c r="D200" s="39">
        <v>232</v>
      </c>
      <c r="E200" s="39" t="s">
        <v>28</v>
      </c>
      <c r="F200" s="48">
        <v>500000</v>
      </c>
      <c r="G200" s="48">
        <v>500000</v>
      </c>
      <c r="H200" s="48">
        <v>500000</v>
      </c>
      <c r="I200" s="48">
        <v>500000</v>
      </c>
      <c r="J200" s="48">
        <v>500000</v>
      </c>
      <c r="K200" s="48">
        <v>500000</v>
      </c>
      <c r="L200" s="48">
        <v>500000</v>
      </c>
      <c r="M200" s="48">
        <v>500000</v>
      </c>
      <c r="N200" s="48">
        <v>500000</v>
      </c>
      <c r="O200" s="48">
        <v>500000</v>
      </c>
      <c r="P200" s="48">
        <v>500000</v>
      </c>
      <c r="Q200" s="48">
        <v>500000</v>
      </c>
      <c r="R200" s="30">
        <f t="shared" si="3"/>
        <v>6000000</v>
      </c>
      <c r="S200" s="117">
        <v>500000</v>
      </c>
      <c r="T200" s="171">
        <f>SUM(R200:S200)</f>
        <v>6500000</v>
      </c>
      <c r="V200" s="10"/>
      <c r="X200" s="10"/>
    </row>
    <row r="201" spans="1:24" s="5" customFormat="1" ht="21.75" customHeight="1">
      <c r="A201" s="160"/>
      <c r="B201" s="162"/>
      <c r="C201" s="164"/>
      <c r="D201" s="39">
        <v>144</v>
      </c>
      <c r="E201" s="39" t="s">
        <v>44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30">
        <f aca="true" t="shared" si="4" ref="R201:R264">SUM(F201:Q201)</f>
        <v>0</v>
      </c>
      <c r="S201" s="87"/>
      <c r="T201" s="172"/>
      <c r="V201" s="10"/>
      <c r="X201" s="10"/>
    </row>
    <row r="202" spans="1:24" s="5" customFormat="1" ht="21.75" customHeight="1">
      <c r="A202" s="159">
        <v>91</v>
      </c>
      <c r="B202" s="161">
        <v>4276487</v>
      </c>
      <c r="C202" s="163" t="s">
        <v>113</v>
      </c>
      <c r="D202" s="39">
        <v>232</v>
      </c>
      <c r="E202" s="39" t="s">
        <v>28</v>
      </c>
      <c r="F202" s="48">
        <v>1200000</v>
      </c>
      <c r="G202" s="48">
        <v>1200000</v>
      </c>
      <c r="H202" s="48">
        <v>1200000</v>
      </c>
      <c r="I202" s="48">
        <v>1200000</v>
      </c>
      <c r="J202" s="48">
        <v>1200000</v>
      </c>
      <c r="K202" s="48">
        <v>1200000</v>
      </c>
      <c r="L202" s="48">
        <v>1200000</v>
      </c>
      <c r="M202" s="48">
        <v>1200000</v>
      </c>
      <c r="N202" s="48">
        <v>1200000</v>
      </c>
      <c r="O202" s="48">
        <v>1200000</v>
      </c>
      <c r="P202" s="48">
        <v>1200000</v>
      </c>
      <c r="Q202" s="48">
        <v>1200000</v>
      </c>
      <c r="R202" s="30">
        <f t="shared" si="4"/>
        <v>14400000</v>
      </c>
      <c r="S202" s="117">
        <v>1200000</v>
      </c>
      <c r="T202" s="171">
        <f>SUM(R202:S202)</f>
        <v>15600000</v>
      </c>
      <c r="V202" s="10"/>
      <c r="X202" s="10"/>
    </row>
    <row r="203" spans="1:24" s="5" customFormat="1" ht="21.75" customHeight="1">
      <c r="A203" s="160"/>
      <c r="B203" s="162"/>
      <c r="C203" s="164"/>
      <c r="D203" s="39">
        <v>144</v>
      </c>
      <c r="E203" s="39" t="s">
        <v>44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30">
        <f t="shared" si="4"/>
        <v>0</v>
      </c>
      <c r="S203" s="87"/>
      <c r="T203" s="172"/>
      <c r="V203" s="10"/>
      <c r="X203" s="10"/>
    </row>
    <row r="204" spans="1:24" s="5" customFormat="1" ht="21.75" customHeight="1">
      <c r="A204" s="159">
        <v>92</v>
      </c>
      <c r="B204" s="237">
        <v>4807150</v>
      </c>
      <c r="C204" s="163" t="s">
        <v>114</v>
      </c>
      <c r="D204" s="39">
        <v>232</v>
      </c>
      <c r="E204" s="39" t="s">
        <v>28</v>
      </c>
      <c r="F204" s="48">
        <v>1000000</v>
      </c>
      <c r="G204" s="48">
        <v>1000000</v>
      </c>
      <c r="H204" s="48">
        <v>1000000</v>
      </c>
      <c r="I204" s="48">
        <v>1000000</v>
      </c>
      <c r="J204" s="48">
        <v>1000000</v>
      </c>
      <c r="K204" s="48">
        <v>1000000</v>
      </c>
      <c r="L204" s="48">
        <v>1000000</v>
      </c>
      <c r="M204" s="48">
        <v>1000000</v>
      </c>
      <c r="N204" s="48">
        <v>1000000</v>
      </c>
      <c r="O204" s="48">
        <v>1200000</v>
      </c>
      <c r="P204" s="48">
        <v>1200000</v>
      </c>
      <c r="Q204" s="48">
        <v>1200000</v>
      </c>
      <c r="R204" s="30">
        <f t="shared" si="4"/>
        <v>12600000</v>
      </c>
      <c r="S204" s="117">
        <v>1085000</v>
      </c>
      <c r="T204" s="171">
        <f>SUM(R204:S204)</f>
        <v>13685000</v>
      </c>
      <c r="V204" s="10"/>
      <c r="X204" s="10"/>
    </row>
    <row r="205" spans="1:24" s="5" customFormat="1" ht="21.75" customHeight="1">
      <c r="A205" s="160"/>
      <c r="B205" s="237"/>
      <c r="C205" s="164"/>
      <c r="D205" s="39">
        <v>144</v>
      </c>
      <c r="E205" s="39" t="s">
        <v>44</v>
      </c>
      <c r="F205" s="48"/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350000</v>
      </c>
      <c r="M205" s="48">
        <v>1050000</v>
      </c>
      <c r="N205" s="48">
        <v>0</v>
      </c>
      <c r="O205" s="48">
        <v>0</v>
      </c>
      <c r="P205" s="48">
        <v>0</v>
      </c>
      <c r="Q205" s="48">
        <v>0</v>
      </c>
      <c r="R205" s="30">
        <f t="shared" si="4"/>
        <v>1400000</v>
      </c>
      <c r="S205" s="87"/>
      <c r="T205" s="172"/>
      <c r="U205" s="23"/>
      <c r="V205" s="10"/>
      <c r="X205" s="10"/>
    </row>
    <row r="206" spans="1:24" s="5" customFormat="1" ht="21.75" customHeight="1">
      <c r="A206" s="159">
        <v>93</v>
      </c>
      <c r="B206" s="161">
        <v>3465018</v>
      </c>
      <c r="C206" s="163" t="s">
        <v>115</v>
      </c>
      <c r="D206" s="39">
        <v>232</v>
      </c>
      <c r="E206" s="39" t="s">
        <v>28</v>
      </c>
      <c r="F206" s="48">
        <v>3000000</v>
      </c>
      <c r="G206" s="48">
        <v>3000000</v>
      </c>
      <c r="H206" s="48">
        <v>3000000</v>
      </c>
      <c r="I206" s="48">
        <v>3000000</v>
      </c>
      <c r="J206" s="48">
        <v>3000000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30">
        <f t="shared" si="4"/>
        <v>15000000</v>
      </c>
      <c r="S206" s="117">
        <v>0</v>
      </c>
      <c r="T206" s="171">
        <v>0</v>
      </c>
      <c r="V206" s="10"/>
      <c r="X206" s="10"/>
    </row>
    <row r="207" spans="1:24" s="5" customFormat="1" ht="21.75" customHeight="1">
      <c r="A207" s="160"/>
      <c r="B207" s="162"/>
      <c r="C207" s="164"/>
      <c r="D207" s="39">
        <v>144</v>
      </c>
      <c r="E207" s="39" t="s">
        <v>44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30">
        <f t="shared" si="4"/>
        <v>0</v>
      </c>
      <c r="S207" s="87"/>
      <c r="T207" s="172"/>
      <c r="V207" s="10"/>
      <c r="X207" s="10"/>
    </row>
    <row r="208" spans="1:24" s="5" customFormat="1" ht="21.75" customHeight="1">
      <c r="A208" s="159">
        <v>94</v>
      </c>
      <c r="B208" s="161">
        <v>1561171</v>
      </c>
      <c r="C208" s="163" t="s">
        <v>116</v>
      </c>
      <c r="D208" s="39">
        <v>232</v>
      </c>
      <c r="E208" s="39" t="s">
        <v>28</v>
      </c>
      <c r="F208" s="48">
        <v>1000000</v>
      </c>
      <c r="G208" s="48">
        <v>1000000</v>
      </c>
      <c r="H208" s="48">
        <v>1000000</v>
      </c>
      <c r="I208" s="48">
        <v>1000000</v>
      </c>
      <c r="J208" s="48">
        <v>1000000</v>
      </c>
      <c r="K208" s="48">
        <v>1000000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30">
        <f t="shared" si="4"/>
        <v>6000000</v>
      </c>
      <c r="S208" s="117">
        <v>500000</v>
      </c>
      <c r="T208" s="171">
        <v>0</v>
      </c>
      <c r="V208" s="10"/>
      <c r="X208" s="10"/>
    </row>
    <row r="209" spans="1:24" s="5" customFormat="1" ht="21.75" customHeight="1">
      <c r="A209" s="160"/>
      <c r="B209" s="162"/>
      <c r="C209" s="164"/>
      <c r="D209" s="39">
        <v>144</v>
      </c>
      <c r="E209" s="39" t="s">
        <v>44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30">
        <f t="shared" si="4"/>
        <v>0</v>
      </c>
      <c r="S209" s="87">
        <v>0</v>
      </c>
      <c r="T209" s="172"/>
      <c r="V209" s="10"/>
      <c r="X209" s="10"/>
    </row>
    <row r="210" spans="1:24" s="5" customFormat="1" ht="21.75" customHeight="1">
      <c r="A210" s="159">
        <v>95</v>
      </c>
      <c r="B210" s="193">
        <v>3650722</v>
      </c>
      <c r="C210" s="189" t="s">
        <v>117</v>
      </c>
      <c r="D210" s="37">
        <v>232</v>
      </c>
      <c r="E210" s="37" t="s">
        <v>28</v>
      </c>
      <c r="F210" s="48">
        <v>600000</v>
      </c>
      <c r="G210" s="48">
        <v>600000</v>
      </c>
      <c r="H210" s="48">
        <v>600000</v>
      </c>
      <c r="I210" s="48">
        <v>600000</v>
      </c>
      <c r="J210" s="48">
        <v>600000</v>
      </c>
      <c r="K210" s="48">
        <v>600000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30">
        <f t="shared" si="4"/>
        <v>3600000</v>
      </c>
      <c r="S210" s="87">
        <v>300000</v>
      </c>
      <c r="T210" s="171">
        <v>0</v>
      </c>
      <c r="U210" s="23"/>
      <c r="V210" s="10"/>
      <c r="X210" s="10"/>
    </row>
    <row r="211" spans="1:24" s="19" customFormat="1" ht="21.75" customHeight="1">
      <c r="A211" s="160"/>
      <c r="B211" s="194"/>
      <c r="C211" s="190"/>
      <c r="D211" s="37">
        <v>144</v>
      </c>
      <c r="E211" s="39" t="s">
        <v>44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30">
        <f t="shared" si="4"/>
        <v>0</v>
      </c>
      <c r="S211" s="87">
        <v>0</v>
      </c>
      <c r="T211" s="172"/>
      <c r="V211" s="20"/>
      <c r="X211" s="20"/>
    </row>
    <row r="212" spans="1:24" s="19" customFormat="1" ht="21.75" customHeight="1">
      <c r="A212" s="159">
        <v>96</v>
      </c>
      <c r="B212" s="193">
        <v>3295331</v>
      </c>
      <c r="C212" s="189" t="s">
        <v>118</v>
      </c>
      <c r="D212" s="39">
        <v>232</v>
      </c>
      <c r="E212" s="37" t="s">
        <v>28</v>
      </c>
      <c r="F212" s="48">
        <v>500000</v>
      </c>
      <c r="G212" s="48">
        <v>500000</v>
      </c>
      <c r="H212" s="48">
        <v>500000</v>
      </c>
      <c r="I212" s="48">
        <v>500000</v>
      </c>
      <c r="J212" s="48">
        <v>500000</v>
      </c>
      <c r="K212" s="48">
        <v>500000</v>
      </c>
      <c r="L212" s="48">
        <v>500000</v>
      </c>
      <c r="M212" s="48">
        <v>500000</v>
      </c>
      <c r="N212" s="48">
        <v>500000</v>
      </c>
      <c r="O212" s="48">
        <v>500000</v>
      </c>
      <c r="P212" s="48">
        <v>500000</v>
      </c>
      <c r="Q212" s="48">
        <v>500000</v>
      </c>
      <c r="R212" s="30">
        <f t="shared" si="4"/>
        <v>6000000</v>
      </c>
      <c r="S212" s="117">
        <v>500000</v>
      </c>
      <c r="T212" s="171">
        <f aca="true" t="shared" si="5" ref="T212:T218">SUM(R212:S212)</f>
        <v>6500000</v>
      </c>
      <c r="V212" s="20"/>
      <c r="X212" s="20"/>
    </row>
    <row r="213" spans="1:24" s="19" customFormat="1" ht="21.75" customHeight="1">
      <c r="A213" s="160"/>
      <c r="B213" s="194"/>
      <c r="C213" s="190"/>
      <c r="D213" s="37">
        <v>144</v>
      </c>
      <c r="E213" s="39" t="s">
        <v>44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30">
        <f t="shared" si="4"/>
        <v>0</v>
      </c>
      <c r="S213" s="87"/>
      <c r="T213" s="172"/>
      <c r="V213" s="20"/>
      <c r="X213" s="20"/>
    </row>
    <row r="214" spans="1:24" s="5" customFormat="1" ht="21.75" customHeight="1">
      <c r="A214" s="227">
        <v>97</v>
      </c>
      <c r="B214" s="193">
        <v>7914411</v>
      </c>
      <c r="C214" s="189" t="s">
        <v>119</v>
      </c>
      <c r="D214" s="39">
        <v>232</v>
      </c>
      <c r="E214" s="39" t="s">
        <v>28</v>
      </c>
      <c r="F214" s="48">
        <v>2000000</v>
      </c>
      <c r="G214" s="48">
        <v>2000000</v>
      </c>
      <c r="H214" s="48">
        <v>2000000</v>
      </c>
      <c r="I214" s="48">
        <v>2000000</v>
      </c>
      <c r="J214" s="48">
        <v>2000000</v>
      </c>
      <c r="K214" s="48">
        <v>2000000</v>
      </c>
      <c r="L214" s="48">
        <v>2000000</v>
      </c>
      <c r="M214" s="48">
        <v>2000000</v>
      </c>
      <c r="N214" s="48">
        <v>2000000</v>
      </c>
      <c r="O214" s="48">
        <v>2000000</v>
      </c>
      <c r="P214" s="48">
        <v>2000000</v>
      </c>
      <c r="Q214" s="48">
        <v>2000000</v>
      </c>
      <c r="R214" s="30">
        <f t="shared" si="4"/>
        <v>24000000</v>
      </c>
      <c r="S214" s="117">
        <v>2000000</v>
      </c>
      <c r="T214" s="171">
        <f t="shared" si="5"/>
        <v>26000000</v>
      </c>
      <c r="V214" s="10"/>
      <c r="X214" s="10"/>
    </row>
    <row r="215" spans="1:24" s="19" customFormat="1" ht="21.75" customHeight="1">
      <c r="A215" s="228"/>
      <c r="B215" s="194"/>
      <c r="C215" s="190"/>
      <c r="D215" s="39">
        <v>144</v>
      </c>
      <c r="E215" s="39" t="s">
        <v>44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30">
        <f t="shared" si="4"/>
        <v>0</v>
      </c>
      <c r="S215" s="87">
        <v>0</v>
      </c>
      <c r="T215" s="172"/>
      <c r="V215" s="20"/>
      <c r="X215" s="20"/>
    </row>
    <row r="216" spans="1:24" s="5" customFormat="1" ht="21.75" customHeight="1">
      <c r="A216" s="227">
        <v>98</v>
      </c>
      <c r="B216" s="195">
        <v>3714963</v>
      </c>
      <c r="C216" s="198" t="s">
        <v>120</v>
      </c>
      <c r="D216" s="39">
        <v>232</v>
      </c>
      <c r="E216" s="43" t="s">
        <v>28</v>
      </c>
      <c r="F216" s="118">
        <v>500000</v>
      </c>
      <c r="G216" s="118">
        <v>500000</v>
      </c>
      <c r="H216" s="118">
        <v>500000</v>
      </c>
      <c r="I216" s="118">
        <v>500000</v>
      </c>
      <c r="J216" s="118">
        <v>500000</v>
      </c>
      <c r="K216" s="118">
        <v>500000</v>
      </c>
      <c r="L216" s="118">
        <v>500000</v>
      </c>
      <c r="M216" s="118">
        <v>500000</v>
      </c>
      <c r="N216" s="118">
        <v>500000</v>
      </c>
      <c r="O216" s="118">
        <v>500000</v>
      </c>
      <c r="P216" s="118">
        <v>500000</v>
      </c>
      <c r="Q216" s="118">
        <v>500000</v>
      </c>
      <c r="R216" s="30">
        <f t="shared" si="4"/>
        <v>6000000</v>
      </c>
      <c r="S216" s="119">
        <v>500000</v>
      </c>
      <c r="T216" s="171">
        <f t="shared" si="5"/>
        <v>6500000</v>
      </c>
      <c r="V216" s="10"/>
      <c r="X216" s="10"/>
    </row>
    <row r="217" spans="1:24" s="5" customFormat="1" ht="21.75" customHeight="1">
      <c r="A217" s="228"/>
      <c r="B217" s="196"/>
      <c r="C217" s="199"/>
      <c r="D217" s="43">
        <v>144</v>
      </c>
      <c r="E217" s="39" t="s">
        <v>44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30">
        <f t="shared" si="4"/>
        <v>0</v>
      </c>
      <c r="S217" s="87"/>
      <c r="T217" s="172"/>
      <c r="V217" s="10"/>
      <c r="X217" s="10"/>
    </row>
    <row r="218" spans="1:24" s="5" customFormat="1" ht="21.75" customHeight="1">
      <c r="A218" s="227">
        <v>99</v>
      </c>
      <c r="B218" s="161">
        <v>820600</v>
      </c>
      <c r="C218" s="163" t="s">
        <v>121</v>
      </c>
      <c r="D218" s="39">
        <v>232</v>
      </c>
      <c r="E218" s="39" t="s">
        <v>28</v>
      </c>
      <c r="F218" s="48">
        <v>2000000</v>
      </c>
      <c r="G218" s="48">
        <v>2000000</v>
      </c>
      <c r="H218" s="48">
        <v>2000000</v>
      </c>
      <c r="I218" s="48">
        <v>2000000</v>
      </c>
      <c r="J218" s="48">
        <v>2000000</v>
      </c>
      <c r="K218" s="48">
        <v>2000000</v>
      </c>
      <c r="L218" s="48">
        <v>2000000</v>
      </c>
      <c r="M218" s="48">
        <v>2000000</v>
      </c>
      <c r="N218" s="48">
        <v>2000000</v>
      </c>
      <c r="O218" s="48">
        <v>2000000</v>
      </c>
      <c r="P218" s="48">
        <v>2000000</v>
      </c>
      <c r="Q218" s="48">
        <v>2000000</v>
      </c>
      <c r="R218" s="30">
        <f t="shared" si="4"/>
        <v>24000000</v>
      </c>
      <c r="S218" s="117">
        <v>2000000</v>
      </c>
      <c r="T218" s="171">
        <f t="shared" si="5"/>
        <v>26000000</v>
      </c>
      <c r="V218" s="10"/>
      <c r="X218" s="10"/>
    </row>
    <row r="219" spans="1:24" s="21" customFormat="1" ht="21.75" customHeight="1">
      <c r="A219" s="228"/>
      <c r="B219" s="162"/>
      <c r="C219" s="164"/>
      <c r="D219" s="39">
        <v>144</v>
      </c>
      <c r="E219" s="39" t="s">
        <v>44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30">
        <f t="shared" si="4"/>
        <v>0</v>
      </c>
      <c r="S219" s="87">
        <v>0</v>
      </c>
      <c r="T219" s="172"/>
      <c r="V219" s="22"/>
      <c r="X219" s="22"/>
    </row>
    <row r="220" spans="1:24" s="5" customFormat="1" ht="21.75" customHeight="1">
      <c r="A220" s="227">
        <v>100</v>
      </c>
      <c r="B220" s="161">
        <v>4665997</v>
      </c>
      <c r="C220" s="163" t="s">
        <v>122</v>
      </c>
      <c r="D220" s="39">
        <v>232</v>
      </c>
      <c r="E220" s="39" t="s">
        <v>70</v>
      </c>
      <c r="F220" s="48">
        <v>1500000</v>
      </c>
      <c r="G220" s="48">
        <v>1500000</v>
      </c>
      <c r="H220" s="48">
        <v>2500000</v>
      </c>
      <c r="I220" s="48">
        <v>2500000</v>
      </c>
      <c r="J220" s="48">
        <v>2500000</v>
      </c>
      <c r="K220" s="48">
        <v>2500000</v>
      </c>
      <c r="L220" s="48">
        <v>2500000</v>
      </c>
      <c r="M220" s="48">
        <v>2500000</v>
      </c>
      <c r="N220" s="48">
        <v>2500000</v>
      </c>
      <c r="O220" s="48">
        <v>2500000</v>
      </c>
      <c r="P220" s="48">
        <v>2500000</v>
      </c>
      <c r="Q220" s="48">
        <v>2500000</v>
      </c>
      <c r="R220" s="30">
        <f t="shared" si="4"/>
        <v>28000000</v>
      </c>
      <c r="S220" s="117">
        <v>2500000</v>
      </c>
      <c r="T220" s="171">
        <f>SUM(R220:S220)</f>
        <v>30500000</v>
      </c>
      <c r="V220" s="10"/>
      <c r="X220" s="10"/>
    </row>
    <row r="221" spans="1:24" s="5" customFormat="1" ht="21.75" customHeight="1">
      <c r="A221" s="228"/>
      <c r="B221" s="162"/>
      <c r="C221" s="164"/>
      <c r="D221" s="39">
        <v>144</v>
      </c>
      <c r="E221" s="39" t="s">
        <v>44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30">
        <f t="shared" si="4"/>
        <v>0</v>
      </c>
      <c r="S221" s="87"/>
      <c r="T221" s="172"/>
      <c r="V221" s="10"/>
      <c r="X221" s="10"/>
    </row>
    <row r="222" spans="1:24" s="5" customFormat="1" ht="21.75" customHeight="1">
      <c r="A222" s="197">
        <v>101</v>
      </c>
      <c r="B222" s="161">
        <v>5203406</v>
      </c>
      <c r="C222" s="163" t="s">
        <v>123</v>
      </c>
      <c r="D222" s="39">
        <v>232</v>
      </c>
      <c r="E222" s="41" t="s">
        <v>28</v>
      </c>
      <c r="F222" s="114">
        <v>2000000</v>
      </c>
      <c r="G222" s="48">
        <v>2000000</v>
      </c>
      <c r="H222" s="48">
        <v>2000000</v>
      </c>
      <c r="I222" s="48">
        <v>2000000</v>
      </c>
      <c r="J222" s="48">
        <v>2000000</v>
      </c>
      <c r="K222" s="48">
        <v>2000000</v>
      </c>
      <c r="L222" s="48">
        <v>2000000</v>
      </c>
      <c r="M222" s="48">
        <v>2000000</v>
      </c>
      <c r="N222" s="48">
        <v>2000000</v>
      </c>
      <c r="O222" s="48">
        <v>2000000</v>
      </c>
      <c r="P222" s="48">
        <v>2000000</v>
      </c>
      <c r="Q222" s="48">
        <v>2000000</v>
      </c>
      <c r="R222" s="30">
        <f t="shared" si="4"/>
        <v>24000000</v>
      </c>
      <c r="S222" s="117">
        <v>2000000</v>
      </c>
      <c r="T222" s="171">
        <f>SUM(R222:S222)</f>
        <v>26000000</v>
      </c>
      <c r="V222" s="10"/>
      <c r="X222" s="10"/>
    </row>
    <row r="223" spans="1:24" s="5" customFormat="1" ht="21.75" customHeight="1">
      <c r="A223" s="197"/>
      <c r="B223" s="162"/>
      <c r="C223" s="164"/>
      <c r="D223" s="44">
        <v>144</v>
      </c>
      <c r="E223" s="39" t="s">
        <v>44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30">
        <f t="shared" si="4"/>
        <v>0</v>
      </c>
      <c r="S223" s="87">
        <v>0</v>
      </c>
      <c r="T223" s="172"/>
      <c r="V223" s="10"/>
      <c r="X223" s="10"/>
    </row>
    <row r="224" spans="1:24" s="5" customFormat="1" ht="21.75" customHeight="1">
      <c r="A224" s="191">
        <v>102</v>
      </c>
      <c r="B224" s="161">
        <v>4783732</v>
      </c>
      <c r="C224" s="163" t="s">
        <v>124</v>
      </c>
      <c r="D224" s="39">
        <v>232</v>
      </c>
      <c r="E224" s="39" t="s">
        <v>28</v>
      </c>
      <c r="F224" s="48">
        <v>1000000</v>
      </c>
      <c r="G224" s="48">
        <v>1000000</v>
      </c>
      <c r="H224" s="48">
        <v>1000000</v>
      </c>
      <c r="I224" s="48">
        <v>1000000</v>
      </c>
      <c r="J224" s="48">
        <v>1000000</v>
      </c>
      <c r="K224" s="48">
        <v>1000000</v>
      </c>
      <c r="L224" s="48">
        <v>1000000</v>
      </c>
      <c r="M224" s="48">
        <v>1000000</v>
      </c>
      <c r="N224" s="48">
        <v>1000000</v>
      </c>
      <c r="O224" s="48">
        <v>1000000</v>
      </c>
      <c r="P224" s="48">
        <v>1000000</v>
      </c>
      <c r="Q224" s="48">
        <v>1000000</v>
      </c>
      <c r="R224" s="30">
        <f t="shared" si="4"/>
        <v>12000000</v>
      </c>
      <c r="S224" s="117">
        <v>1000000</v>
      </c>
      <c r="T224" s="171">
        <f>R225+R224+S224</f>
        <v>13000000</v>
      </c>
      <c r="V224" s="10"/>
      <c r="X224" s="10"/>
    </row>
    <row r="225" spans="1:24" s="5" customFormat="1" ht="21.75" customHeight="1">
      <c r="A225" s="192"/>
      <c r="B225" s="162"/>
      <c r="C225" s="164"/>
      <c r="D225" s="39">
        <v>144</v>
      </c>
      <c r="E225" s="39" t="s">
        <v>44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30">
        <f t="shared" si="4"/>
        <v>0</v>
      </c>
      <c r="S225" s="87">
        <v>0</v>
      </c>
      <c r="T225" s="172"/>
      <c r="V225" s="10"/>
      <c r="X225" s="10"/>
    </row>
    <row r="226" spans="1:24" s="28" customFormat="1" ht="21.75" customHeight="1">
      <c r="A226" s="191">
        <v>103</v>
      </c>
      <c r="B226" s="161">
        <v>6097568</v>
      </c>
      <c r="C226" s="163" t="s">
        <v>125</v>
      </c>
      <c r="D226" s="39">
        <v>232</v>
      </c>
      <c r="E226" s="39" t="s">
        <v>28</v>
      </c>
      <c r="F226" s="48">
        <v>700000</v>
      </c>
      <c r="G226" s="48">
        <v>700000</v>
      </c>
      <c r="H226" s="48">
        <v>1200000</v>
      </c>
      <c r="I226" s="48">
        <v>1200000</v>
      </c>
      <c r="J226" s="48">
        <v>1200000</v>
      </c>
      <c r="K226" s="48">
        <v>1200000</v>
      </c>
      <c r="L226" s="48">
        <v>1200000</v>
      </c>
      <c r="M226" s="48">
        <v>1200000</v>
      </c>
      <c r="N226" s="48">
        <v>1200000</v>
      </c>
      <c r="O226" s="48">
        <v>1200000</v>
      </c>
      <c r="P226" s="48">
        <v>1200000</v>
      </c>
      <c r="Q226" s="48">
        <v>1200000</v>
      </c>
      <c r="R226" s="30">
        <f t="shared" si="4"/>
        <v>13400000</v>
      </c>
      <c r="S226" s="87">
        <v>1200000</v>
      </c>
      <c r="T226" s="171">
        <f>SUM(R226:S226)</f>
        <v>14600000</v>
      </c>
      <c r="V226" s="29"/>
      <c r="X226" s="29"/>
    </row>
    <row r="227" spans="1:24" s="28" customFormat="1" ht="21.75" customHeight="1">
      <c r="A227" s="192"/>
      <c r="B227" s="162"/>
      <c r="C227" s="164"/>
      <c r="D227" s="39">
        <v>144</v>
      </c>
      <c r="E227" s="39" t="s">
        <v>44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30">
        <f t="shared" si="4"/>
        <v>0</v>
      </c>
      <c r="S227" s="87">
        <v>0</v>
      </c>
      <c r="T227" s="172"/>
      <c r="V227" s="29"/>
      <c r="X227" s="29"/>
    </row>
    <row r="228" spans="1:24" s="28" customFormat="1" ht="21.75" customHeight="1">
      <c r="A228" s="191">
        <v>104</v>
      </c>
      <c r="B228" s="229">
        <v>2437238</v>
      </c>
      <c r="C228" s="166" t="s">
        <v>145</v>
      </c>
      <c r="D228" s="39">
        <v>232</v>
      </c>
      <c r="E228" s="39" t="s">
        <v>28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/>
      <c r="M228" s="48">
        <v>0</v>
      </c>
      <c r="N228" s="48">
        <v>0</v>
      </c>
      <c r="O228" s="48">
        <v>0</v>
      </c>
      <c r="P228" s="48"/>
      <c r="Q228" s="48">
        <v>0</v>
      </c>
      <c r="R228" s="30">
        <f t="shared" si="4"/>
        <v>0</v>
      </c>
      <c r="S228" s="87">
        <v>0</v>
      </c>
      <c r="T228" s="171">
        <f>SUM(R228:S228)</f>
        <v>0</v>
      </c>
      <c r="V228" s="29"/>
      <c r="X228" s="29"/>
    </row>
    <row r="229" spans="1:24" s="28" customFormat="1" ht="21.75" customHeight="1">
      <c r="A229" s="192"/>
      <c r="B229" s="230"/>
      <c r="C229" s="168"/>
      <c r="D229" s="39">
        <v>144</v>
      </c>
      <c r="E229" s="39" t="s">
        <v>44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350000</v>
      </c>
      <c r="M229" s="48">
        <v>350000</v>
      </c>
      <c r="N229" s="48">
        <v>350000</v>
      </c>
      <c r="O229" s="48">
        <v>350000</v>
      </c>
      <c r="P229" s="48">
        <v>350000</v>
      </c>
      <c r="Q229" s="48">
        <v>0</v>
      </c>
      <c r="R229" s="30">
        <f t="shared" si="4"/>
        <v>1750000</v>
      </c>
      <c r="S229" s="87">
        <v>0</v>
      </c>
      <c r="T229" s="172"/>
      <c r="V229" s="29"/>
      <c r="X229" s="29"/>
    </row>
    <row r="230" spans="1:24" s="28" customFormat="1" ht="21.75" customHeight="1">
      <c r="A230" s="130" t="s">
        <v>24</v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30">
        <f t="shared" si="4"/>
        <v>0</v>
      </c>
      <c r="S230" s="131"/>
      <c r="T230" s="247">
        <f>T88+T90+T92+T94+T96+T98+T100+T102+T105+T104+T106+T108+T110+T114+T116+T118+T122+T126+T128+T130+T132+T136+T138+T140+T142+T144+T146+T148+T150+T154+T156+T158+T160+T162+T164+T170+T172+T174+T176+T178+T182+T186+T188+T190+T192+T194+T200+T202+T204+T212+T214+T216+T218+T220+T222+T224+T226</f>
        <v>1078005000</v>
      </c>
      <c r="V230" s="29"/>
      <c r="X230" s="29"/>
    </row>
    <row r="231" spans="1:24" s="28" customFormat="1" ht="21.75" customHeight="1">
      <c r="A231" s="132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30">
        <f t="shared" si="4"/>
        <v>0</v>
      </c>
      <c r="S231" s="133"/>
      <c r="T231" s="248"/>
      <c r="V231" s="29"/>
      <c r="X231" s="29"/>
    </row>
    <row r="232" spans="1:24" s="28" customFormat="1" ht="21.75" customHeight="1">
      <c r="A232" s="197">
        <v>105</v>
      </c>
      <c r="B232" s="161">
        <v>1287611</v>
      </c>
      <c r="C232" s="166" t="s">
        <v>29</v>
      </c>
      <c r="D232" s="37"/>
      <c r="E232" s="120" t="s">
        <v>25</v>
      </c>
      <c r="F232" s="48">
        <v>3104710</v>
      </c>
      <c r="G232" s="48">
        <v>3104710</v>
      </c>
      <c r="H232" s="48">
        <v>3104710</v>
      </c>
      <c r="I232" s="48">
        <v>3104710</v>
      </c>
      <c r="J232" s="48">
        <v>3104710</v>
      </c>
      <c r="K232" s="48">
        <v>3104710</v>
      </c>
      <c r="L232" s="48">
        <v>3104710</v>
      </c>
      <c r="M232" s="48">
        <v>3104710</v>
      </c>
      <c r="N232" s="48">
        <v>3104710</v>
      </c>
      <c r="O232" s="48">
        <v>3104710</v>
      </c>
      <c r="P232" s="48">
        <v>3104710</v>
      </c>
      <c r="Q232" s="48">
        <v>3104710</v>
      </c>
      <c r="R232" s="30">
        <f t="shared" si="4"/>
        <v>37256520</v>
      </c>
      <c r="S232" s="117">
        <v>4300000</v>
      </c>
      <c r="T232" s="186">
        <f>R232+R233+S232</f>
        <v>55956520</v>
      </c>
      <c r="U232" s="32"/>
      <c r="V232" s="29"/>
      <c r="X232" s="29"/>
    </row>
    <row r="233" spans="1:24" s="28" customFormat="1" ht="21.75" customHeight="1">
      <c r="A233" s="197"/>
      <c r="B233" s="165"/>
      <c r="C233" s="167"/>
      <c r="D233" s="39">
        <v>112</v>
      </c>
      <c r="E233" s="120" t="s">
        <v>26</v>
      </c>
      <c r="F233" s="48">
        <v>1200000</v>
      </c>
      <c r="G233" s="48">
        <v>1200000</v>
      </c>
      <c r="H233" s="48">
        <v>1200000</v>
      </c>
      <c r="I233" s="48">
        <v>1200000</v>
      </c>
      <c r="J233" s="48">
        <v>1200000</v>
      </c>
      <c r="K233" s="48">
        <v>1200000</v>
      </c>
      <c r="L233" s="48">
        <v>1200000</v>
      </c>
      <c r="M233" s="48">
        <v>1200000</v>
      </c>
      <c r="N233" s="48">
        <v>1200000</v>
      </c>
      <c r="O233" s="48">
        <v>1200000</v>
      </c>
      <c r="P233" s="48">
        <v>1200000</v>
      </c>
      <c r="Q233" s="48">
        <v>1200000</v>
      </c>
      <c r="R233" s="30">
        <f t="shared" si="4"/>
        <v>14400000</v>
      </c>
      <c r="S233" s="117">
        <v>0</v>
      </c>
      <c r="T233" s="187"/>
      <c r="U233" s="32"/>
      <c r="V233" s="29"/>
      <c r="X233" s="29"/>
    </row>
    <row r="234" spans="1:27" s="28" customFormat="1" ht="21.75" customHeight="1">
      <c r="A234" s="197"/>
      <c r="B234" s="162"/>
      <c r="C234" s="168"/>
      <c r="D234" s="39">
        <v>113</v>
      </c>
      <c r="E234" s="120" t="s">
        <v>44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30">
        <f t="shared" si="4"/>
        <v>0</v>
      </c>
      <c r="S234" s="88">
        <v>0</v>
      </c>
      <c r="T234" s="188"/>
      <c r="V234" s="29"/>
      <c r="Y234" s="201"/>
      <c r="Z234" s="202"/>
      <c r="AA234" s="202"/>
    </row>
    <row r="235" spans="1:22" s="28" customFormat="1" ht="21.75" customHeight="1">
      <c r="A235" s="197">
        <v>106</v>
      </c>
      <c r="B235" s="161">
        <v>1177349</v>
      </c>
      <c r="C235" s="166" t="s">
        <v>30</v>
      </c>
      <c r="D235" s="39">
        <v>232</v>
      </c>
      <c r="E235" s="120" t="s">
        <v>25</v>
      </c>
      <c r="F235" s="48">
        <v>3104710</v>
      </c>
      <c r="G235" s="48">
        <v>3104710</v>
      </c>
      <c r="H235" s="48">
        <v>3104710</v>
      </c>
      <c r="I235" s="48">
        <v>3104710</v>
      </c>
      <c r="J235" s="48">
        <v>3104710</v>
      </c>
      <c r="K235" s="48">
        <v>3104710</v>
      </c>
      <c r="L235" s="48">
        <v>3104710</v>
      </c>
      <c r="M235" s="48">
        <v>3104710</v>
      </c>
      <c r="N235" s="48">
        <v>3104710</v>
      </c>
      <c r="O235" s="48">
        <v>3104710</v>
      </c>
      <c r="P235" s="48">
        <v>3104710</v>
      </c>
      <c r="Q235" s="48">
        <v>3104710</v>
      </c>
      <c r="R235" s="30">
        <f t="shared" si="4"/>
        <v>37256520</v>
      </c>
      <c r="S235" s="117">
        <v>0</v>
      </c>
      <c r="T235" s="186">
        <f>R235+R236+S235</f>
        <v>51656520</v>
      </c>
      <c r="U235" s="32"/>
      <c r="V235" s="29"/>
    </row>
    <row r="236" spans="1:22" s="28" customFormat="1" ht="21.75" customHeight="1">
      <c r="A236" s="197"/>
      <c r="B236" s="165"/>
      <c r="C236" s="167"/>
      <c r="D236" s="39">
        <v>112</v>
      </c>
      <c r="E236" s="120" t="s">
        <v>26</v>
      </c>
      <c r="F236" s="48">
        <v>1200000</v>
      </c>
      <c r="G236" s="48">
        <v>1200000</v>
      </c>
      <c r="H236" s="48">
        <v>1200000</v>
      </c>
      <c r="I236" s="48">
        <v>1200000</v>
      </c>
      <c r="J236" s="48">
        <v>1200000</v>
      </c>
      <c r="K236" s="48">
        <v>1200000</v>
      </c>
      <c r="L236" s="48">
        <v>1200000</v>
      </c>
      <c r="M236" s="48">
        <v>1200000</v>
      </c>
      <c r="N236" s="48">
        <v>1200000</v>
      </c>
      <c r="O236" s="48">
        <v>1200000</v>
      </c>
      <c r="P236" s="48">
        <v>1200000</v>
      </c>
      <c r="Q236" s="48">
        <v>1200000</v>
      </c>
      <c r="R236" s="30">
        <f t="shared" si="4"/>
        <v>14400000</v>
      </c>
      <c r="S236" s="117">
        <v>4300000</v>
      </c>
      <c r="T236" s="187"/>
      <c r="V236" s="29"/>
    </row>
    <row r="237" spans="1:22" s="5" customFormat="1" ht="21.75" customHeight="1">
      <c r="A237" s="197"/>
      <c r="B237" s="162"/>
      <c r="C237" s="168"/>
      <c r="D237" s="39">
        <v>113</v>
      </c>
      <c r="E237" s="120" t="s">
        <v>44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30">
        <f t="shared" si="4"/>
        <v>0</v>
      </c>
      <c r="S237" s="88">
        <v>0</v>
      </c>
      <c r="T237" s="188"/>
      <c r="V237" s="10"/>
    </row>
    <row r="238" spans="1:22" s="5" customFormat="1" ht="21.75" customHeight="1">
      <c r="A238" s="159">
        <v>107</v>
      </c>
      <c r="B238" s="161">
        <v>1547361</v>
      </c>
      <c r="C238" s="166" t="s">
        <v>31</v>
      </c>
      <c r="D238" s="39">
        <v>232</v>
      </c>
      <c r="E238" s="120" t="s">
        <v>25</v>
      </c>
      <c r="F238" s="48">
        <v>3104710</v>
      </c>
      <c r="G238" s="48">
        <v>3104710</v>
      </c>
      <c r="H238" s="48">
        <v>3104710</v>
      </c>
      <c r="I238" s="48">
        <v>3104710</v>
      </c>
      <c r="J238" s="48">
        <v>3104710</v>
      </c>
      <c r="K238" s="48">
        <v>3104710</v>
      </c>
      <c r="L238" s="48">
        <v>3104710</v>
      </c>
      <c r="M238" s="48">
        <v>3104710</v>
      </c>
      <c r="N238" s="48">
        <v>3104710</v>
      </c>
      <c r="O238" s="48">
        <v>3104710</v>
      </c>
      <c r="P238" s="48">
        <v>3104710</v>
      </c>
      <c r="Q238" s="48">
        <v>3104710</v>
      </c>
      <c r="R238" s="30">
        <f t="shared" si="4"/>
        <v>37256520</v>
      </c>
      <c r="S238" s="117">
        <v>4300000</v>
      </c>
      <c r="T238" s="186">
        <f>R239+R238+S238</f>
        <v>55956520</v>
      </c>
      <c r="V238" s="10"/>
    </row>
    <row r="239" spans="1:22" s="5" customFormat="1" ht="21.75" customHeight="1">
      <c r="A239" s="169"/>
      <c r="B239" s="165"/>
      <c r="C239" s="167"/>
      <c r="D239" s="39">
        <v>112</v>
      </c>
      <c r="E239" s="120" t="s">
        <v>26</v>
      </c>
      <c r="F239" s="48">
        <v>1200000</v>
      </c>
      <c r="G239" s="48">
        <v>1200000</v>
      </c>
      <c r="H239" s="48">
        <v>1200000</v>
      </c>
      <c r="I239" s="48">
        <v>1200000</v>
      </c>
      <c r="J239" s="48">
        <v>1200000</v>
      </c>
      <c r="K239" s="48">
        <v>1200000</v>
      </c>
      <c r="L239" s="48">
        <v>1200000</v>
      </c>
      <c r="M239" s="48">
        <v>1200000</v>
      </c>
      <c r="N239" s="48">
        <v>1200000</v>
      </c>
      <c r="O239" s="48">
        <v>1200000</v>
      </c>
      <c r="P239" s="48">
        <v>1200000</v>
      </c>
      <c r="Q239" s="48">
        <v>1200000</v>
      </c>
      <c r="R239" s="30">
        <f t="shared" si="4"/>
        <v>14400000</v>
      </c>
      <c r="S239" s="117">
        <v>0</v>
      </c>
      <c r="T239" s="187"/>
      <c r="V239" s="10"/>
    </row>
    <row r="240" spans="1:22" s="5" customFormat="1" ht="21.75" customHeight="1">
      <c r="A240" s="160"/>
      <c r="B240" s="162"/>
      <c r="C240" s="168"/>
      <c r="D240" s="39">
        <v>113</v>
      </c>
      <c r="E240" s="120" t="s">
        <v>44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30">
        <f t="shared" si="4"/>
        <v>0</v>
      </c>
      <c r="S240" s="88">
        <v>0</v>
      </c>
      <c r="T240" s="188"/>
      <c r="V240" s="10"/>
    </row>
    <row r="241" spans="1:22" s="5" customFormat="1" ht="21.75" customHeight="1">
      <c r="A241" s="159">
        <v>108</v>
      </c>
      <c r="B241" s="161">
        <v>1297343</v>
      </c>
      <c r="C241" s="166" t="s">
        <v>32</v>
      </c>
      <c r="D241" s="39">
        <v>232</v>
      </c>
      <c r="E241" s="120" t="s">
        <v>25</v>
      </c>
      <c r="F241" s="48">
        <v>3104710</v>
      </c>
      <c r="G241" s="48">
        <v>3104710</v>
      </c>
      <c r="H241" s="48">
        <v>3104710</v>
      </c>
      <c r="I241" s="48">
        <v>3104710</v>
      </c>
      <c r="J241" s="48">
        <v>3104710</v>
      </c>
      <c r="K241" s="48">
        <v>3104710</v>
      </c>
      <c r="L241" s="48">
        <v>3104710</v>
      </c>
      <c r="M241" s="48">
        <v>3104710</v>
      </c>
      <c r="N241" s="48">
        <v>3104710</v>
      </c>
      <c r="O241" s="48">
        <v>3104710</v>
      </c>
      <c r="P241" s="48">
        <v>3104710</v>
      </c>
      <c r="Q241" s="48">
        <v>3104710</v>
      </c>
      <c r="R241" s="30">
        <f t="shared" si="4"/>
        <v>37256520</v>
      </c>
      <c r="S241" s="117">
        <v>4300000</v>
      </c>
      <c r="T241" s="186">
        <f>R242+R241+S241</f>
        <v>55956520</v>
      </c>
      <c r="V241" s="10"/>
    </row>
    <row r="242" spans="1:22" s="5" customFormat="1" ht="21.75" customHeight="1">
      <c r="A242" s="169"/>
      <c r="B242" s="165"/>
      <c r="C242" s="167"/>
      <c r="D242" s="39">
        <v>112</v>
      </c>
      <c r="E242" s="120" t="s">
        <v>26</v>
      </c>
      <c r="F242" s="48">
        <v>1200000</v>
      </c>
      <c r="G242" s="48">
        <v>1200000</v>
      </c>
      <c r="H242" s="48">
        <v>1200000</v>
      </c>
      <c r="I242" s="48">
        <v>1200000</v>
      </c>
      <c r="J242" s="48">
        <v>1200000</v>
      </c>
      <c r="K242" s="48">
        <v>1200000</v>
      </c>
      <c r="L242" s="48">
        <v>1200000</v>
      </c>
      <c r="M242" s="48">
        <v>1200000</v>
      </c>
      <c r="N242" s="48">
        <v>1200000</v>
      </c>
      <c r="O242" s="48">
        <v>1200000</v>
      </c>
      <c r="P242" s="48">
        <v>1200000</v>
      </c>
      <c r="Q242" s="48">
        <v>1200000</v>
      </c>
      <c r="R242" s="30">
        <f t="shared" si="4"/>
        <v>14400000</v>
      </c>
      <c r="S242" s="117">
        <v>0</v>
      </c>
      <c r="T242" s="187"/>
      <c r="V242" s="10"/>
    </row>
    <row r="243" spans="1:22" s="5" customFormat="1" ht="21.75" customHeight="1">
      <c r="A243" s="160"/>
      <c r="B243" s="162"/>
      <c r="C243" s="168"/>
      <c r="D243" s="39">
        <v>113</v>
      </c>
      <c r="E243" s="120" t="s">
        <v>44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30">
        <f t="shared" si="4"/>
        <v>0</v>
      </c>
      <c r="S243" s="88">
        <v>0</v>
      </c>
      <c r="T243" s="188"/>
      <c r="V243" s="10"/>
    </row>
    <row r="244" spans="1:22" s="5" customFormat="1" ht="21.75" customHeight="1">
      <c r="A244" s="159">
        <v>109</v>
      </c>
      <c r="B244" s="161">
        <v>581780</v>
      </c>
      <c r="C244" s="166" t="s">
        <v>33</v>
      </c>
      <c r="D244" s="39">
        <v>232</v>
      </c>
      <c r="E244" s="120" t="s">
        <v>25</v>
      </c>
      <c r="F244" s="48">
        <v>3104710</v>
      </c>
      <c r="G244" s="48">
        <v>3104710</v>
      </c>
      <c r="H244" s="48">
        <v>3104710</v>
      </c>
      <c r="I244" s="48">
        <v>3104710</v>
      </c>
      <c r="J244" s="48">
        <v>3104710</v>
      </c>
      <c r="K244" s="48">
        <v>3104710</v>
      </c>
      <c r="L244" s="48">
        <v>3104710</v>
      </c>
      <c r="M244" s="48">
        <v>3104710</v>
      </c>
      <c r="N244" s="48">
        <v>3104710</v>
      </c>
      <c r="O244" s="48">
        <v>3104710</v>
      </c>
      <c r="P244" s="48">
        <v>3104710</v>
      </c>
      <c r="Q244" s="48">
        <v>3104710</v>
      </c>
      <c r="R244" s="30">
        <f t="shared" si="4"/>
        <v>37256520</v>
      </c>
      <c r="S244" s="117">
        <v>4300000</v>
      </c>
      <c r="T244" s="186">
        <f>S244+R244+R245+R246</f>
        <v>59406520</v>
      </c>
      <c r="V244" s="10"/>
    </row>
    <row r="245" spans="1:22" s="5" customFormat="1" ht="21.75" customHeight="1">
      <c r="A245" s="169"/>
      <c r="B245" s="165"/>
      <c r="C245" s="167"/>
      <c r="D245" s="39">
        <v>112</v>
      </c>
      <c r="E245" s="120" t="s">
        <v>26</v>
      </c>
      <c r="F245" s="48">
        <v>1200000</v>
      </c>
      <c r="G245" s="48">
        <v>1200000</v>
      </c>
      <c r="H245" s="48">
        <v>1200000</v>
      </c>
      <c r="I245" s="48">
        <v>1200000</v>
      </c>
      <c r="J245" s="48">
        <v>1200000</v>
      </c>
      <c r="K245" s="48">
        <v>1200000</v>
      </c>
      <c r="L245" s="48">
        <v>1200000</v>
      </c>
      <c r="M245" s="48">
        <v>1200000</v>
      </c>
      <c r="N245" s="48">
        <v>1200000</v>
      </c>
      <c r="O245" s="48">
        <v>1200000</v>
      </c>
      <c r="P245" s="48">
        <v>1200000</v>
      </c>
      <c r="Q245" s="48">
        <v>1200000</v>
      </c>
      <c r="R245" s="30">
        <f t="shared" si="4"/>
        <v>14400000</v>
      </c>
      <c r="S245" s="117">
        <v>0</v>
      </c>
      <c r="T245" s="187"/>
      <c r="V245" s="10"/>
    </row>
    <row r="246" spans="1:22" s="5" customFormat="1" ht="21.75" customHeight="1">
      <c r="A246" s="160"/>
      <c r="B246" s="162"/>
      <c r="C246" s="168"/>
      <c r="D246" s="39">
        <v>113</v>
      </c>
      <c r="E246" s="120" t="s">
        <v>44</v>
      </c>
      <c r="F246" s="48">
        <v>400000</v>
      </c>
      <c r="G246" s="48"/>
      <c r="H246" s="48">
        <v>0</v>
      </c>
      <c r="I246" s="48">
        <v>0</v>
      </c>
      <c r="J246" s="48">
        <v>700000</v>
      </c>
      <c r="K246" s="48">
        <v>0</v>
      </c>
      <c r="L246" s="48">
        <v>350000</v>
      </c>
      <c r="M246" s="48">
        <v>0</v>
      </c>
      <c r="N246" s="48">
        <v>0</v>
      </c>
      <c r="O246" s="48">
        <v>500000</v>
      </c>
      <c r="P246" s="48">
        <v>1000000</v>
      </c>
      <c r="Q246" s="48">
        <v>500000</v>
      </c>
      <c r="R246" s="30">
        <f t="shared" si="4"/>
        <v>3450000</v>
      </c>
      <c r="S246" s="87">
        <v>4300000</v>
      </c>
      <c r="T246" s="188"/>
      <c r="V246" s="10"/>
    </row>
    <row r="247" spans="1:22" s="5" customFormat="1" ht="21.75" customHeight="1">
      <c r="A247" s="159">
        <v>110</v>
      </c>
      <c r="B247" s="161">
        <v>3306877</v>
      </c>
      <c r="C247" s="166" t="s">
        <v>34</v>
      </c>
      <c r="D247" s="39">
        <v>232</v>
      </c>
      <c r="E247" s="120" t="s">
        <v>25</v>
      </c>
      <c r="F247" s="48">
        <v>3104710</v>
      </c>
      <c r="G247" s="48">
        <v>3104710</v>
      </c>
      <c r="H247" s="48">
        <v>3104710</v>
      </c>
      <c r="I247" s="48">
        <v>3104710</v>
      </c>
      <c r="J247" s="48">
        <v>3104710</v>
      </c>
      <c r="K247" s="48">
        <v>3104710</v>
      </c>
      <c r="L247" s="48">
        <v>3104710</v>
      </c>
      <c r="M247" s="48">
        <v>3104710</v>
      </c>
      <c r="N247" s="48">
        <v>3104710</v>
      </c>
      <c r="O247" s="48">
        <v>3104710</v>
      </c>
      <c r="P247" s="48">
        <v>3104710</v>
      </c>
      <c r="Q247" s="48">
        <v>3104710</v>
      </c>
      <c r="R247" s="30">
        <f t="shared" si="4"/>
        <v>37256520</v>
      </c>
      <c r="S247" s="117">
        <v>0</v>
      </c>
      <c r="T247" s="186">
        <f>S247+R247+R248+R249</f>
        <v>51656520</v>
      </c>
      <c r="V247" s="10"/>
    </row>
    <row r="248" spans="1:22" s="5" customFormat="1" ht="21.75" customHeight="1">
      <c r="A248" s="169"/>
      <c r="B248" s="165"/>
      <c r="C248" s="167"/>
      <c r="D248" s="39">
        <v>112</v>
      </c>
      <c r="E248" s="120" t="s">
        <v>26</v>
      </c>
      <c r="F248" s="48">
        <v>1200000</v>
      </c>
      <c r="G248" s="48">
        <v>1200000</v>
      </c>
      <c r="H248" s="48">
        <v>1200000</v>
      </c>
      <c r="I248" s="48">
        <v>1200000</v>
      </c>
      <c r="J248" s="48">
        <v>1200000</v>
      </c>
      <c r="K248" s="48">
        <v>1200000</v>
      </c>
      <c r="L248" s="48">
        <v>1200000</v>
      </c>
      <c r="M248" s="48">
        <v>1200000</v>
      </c>
      <c r="N248" s="48">
        <v>1200000</v>
      </c>
      <c r="O248" s="48">
        <v>1200000</v>
      </c>
      <c r="P248" s="48">
        <v>1200000</v>
      </c>
      <c r="Q248" s="48">
        <v>1200000</v>
      </c>
      <c r="R248" s="30">
        <f t="shared" si="4"/>
        <v>14400000</v>
      </c>
      <c r="S248" s="117">
        <v>4300000</v>
      </c>
      <c r="T248" s="187"/>
      <c r="V248" s="10"/>
    </row>
    <row r="249" spans="1:22" s="5" customFormat="1" ht="21.75" customHeight="1">
      <c r="A249" s="160"/>
      <c r="B249" s="162"/>
      <c r="C249" s="168"/>
      <c r="D249" s="39">
        <v>113</v>
      </c>
      <c r="E249" s="120" t="s">
        <v>44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30">
        <f t="shared" si="4"/>
        <v>0</v>
      </c>
      <c r="S249" s="88">
        <v>0</v>
      </c>
      <c r="T249" s="188"/>
      <c r="V249" s="10"/>
    </row>
    <row r="250" spans="1:22" s="5" customFormat="1" ht="21.75" customHeight="1">
      <c r="A250" s="159">
        <v>111</v>
      </c>
      <c r="B250" s="161">
        <v>1182618</v>
      </c>
      <c r="C250" s="166" t="s">
        <v>35</v>
      </c>
      <c r="D250" s="39">
        <v>232</v>
      </c>
      <c r="E250" s="120" t="s">
        <v>25</v>
      </c>
      <c r="F250" s="48">
        <v>3104710</v>
      </c>
      <c r="G250" s="48">
        <v>3104710</v>
      </c>
      <c r="H250" s="48">
        <v>3104710</v>
      </c>
      <c r="I250" s="48">
        <v>3104710</v>
      </c>
      <c r="J250" s="48">
        <v>3104710</v>
      </c>
      <c r="K250" s="48">
        <v>3104710</v>
      </c>
      <c r="L250" s="48">
        <v>3104710</v>
      </c>
      <c r="M250" s="48">
        <v>3104710</v>
      </c>
      <c r="N250" s="48">
        <v>3104710</v>
      </c>
      <c r="O250" s="48">
        <v>3104710</v>
      </c>
      <c r="P250" s="48">
        <v>3104710</v>
      </c>
      <c r="Q250" s="48">
        <v>3104710</v>
      </c>
      <c r="R250" s="30">
        <f t="shared" si="4"/>
        <v>37256520</v>
      </c>
      <c r="S250" s="117">
        <v>4300000</v>
      </c>
      <c r="T250" s="186">
        <f>S250+R250+R251</f>
        <v>55956520</v>
      </c>
      <c r="V250" s="10"/>
    </row>
    <row r="251" spans="1:22" s="5" customFormat="1" ht="21.75" customHeight="1">
      <c r="A251" s="169"/>
      <c r="B251" s="165"/>
      <c r="C251" s="167"/>
      <c r="D251" s="39">
        <v>112</v>
      </c>
      <c r="E251" s="120" t="s">
        <v>26</v>
      </c>
      <c r="F251" s="48">
        <v>1200000</v>
      </c>
      <c r="G251" s="48">
        <v>1200000</v>
      </c>
      <c r="H251" s="48">
        <v>1200000</v>
      </c>
      <c r="I251" s="48">
        <v>1200000</v>
      </c>
      <c r="J251" s="48">
        <v>1200000</v>
      </c>
      <c r="K251" s="48">
        <v>1200000</v>
      </c>
      <c r="L251" s="48">
        <v>1200000</v>
      </c>
      <c r="M251" s="48">
        <v>1200000</v>
      </c>
      <c r="N251" s="48">
        <v>1200000</v>
      </c>
      <c r="O251" s="48">
        <v>1200000</v>
      </c>
      <c r="P251" s="48">
        <v>1200000</v>
      </c>
      <c r="Q251" s="48">
        <v>1200000</v>
      </c>
      <c r="R251" s="30">
        <f t="shared" si="4"/>
        <v>14400000</v>
      </c>
      <c r="S251" s="117">
        <v>0</v>
      </c>
      <c r="T251" s="187"/>
      <c r="V251" s="10"/>
    </row>
    <row r="252" spans="1:22" s="5" customFormat="1" ht="21.75" customHeight="1">
      <c r="A252" s="160"/>
      <c r="B252" s="162"/>
      <c r="C252" s="168"/>
      <c r="D252" s="39">
        <v>113</v>
      </c>
      <c r="E252" s="120" t="s">
        <v>44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30">
        <f t="shared" si="4"/>
        <v>0</v>
      </c>
      <c r="S252" s="88">
        <v>0</v>
      </c>
      <c r="T252" s="188"/>
      <c r="V252" s="10"/>
    </row>
    <row r="253" spans="1:22" s="5" customFormat="1" ht="21.75" customHeight="1">
      <c r="A253" s="156">
        <v>112</v>
      </c>
      <c r="B253" s="161">
        <v>2681492</v>
      </c>
      <c r="C253" s="166" t="s">
        <v>36</v>
      </c>
      <c r="D253" s="39">
        <v>232</v>
      </c>
      <c r="E253" s="120" t="s">
        <v>25</v>
      </c>
      <c r="F253" s="48">
        <v>3104710</v>
      </c>
      <c r="G253" s="48">
        <v>3104710</v>
      </c>
      <c r="H253" s="48">
        <v>3104710</v>
      </c>
      <c r="I253" s="48">
        <v>3104710</v>
      </c>
      <c r="J253" s="48">
        <v>3104710</v>
      </c>
      <c r="K253" s="48">
        <v>3104710</v>
      </c>
      <c r="L253" s="48">
        <v>3104710</v>
      </c>
      <c r="M253" s="48">
        <v>3104710</v>
      </c>
      <c r="N253" s="48">
        <v>3104710</v>
      </c>
      <c r="O253" s="48">
        <v>3104710</v>
      </c>
      <c r="P253" s="48">
        <v>3104710</v>
      </c>
      <c r="Q253" s="48">
        <v>3104710</v>
      </c>
      <c r="R253" s="30">
        <f t="shared" si="4"/>
        <v>37256520</v>
      </c>
      <c r="S253" s="117">
        <v>4300000</v>
      </c>
      <c r="T253" s="186">
        <f>S253+R253+R254+R255</f>
        <v>57006520</v>
      </c>
      <c r="V253" s="10"/>
    </row>
    <row r="254" spans="1:22" s="5" customFormat="1" ht="21.75" customHeight="1">
      <c r="A254" s="157"/>
      <c r="B254" s="165"/>
      <c r="C254" s="167"/>
      <c r="D254" s="39">
        <v>112</v>
      </c>
      <c r="E254" s="120" t="s">
        <v>26</v>
      </c>
      <c r="F254" s="48">
        <v>1200000</v>
      </c>
      <c r="G254" s="48">
        <v>1200000</v>
      </c>
      <c r="H254" s="48">
        <v>1200000</v>
      </c>
      <c r="I254" s="48">
        <v>1200000</v>
      </c>
      <c r="J254" s="48">
        <v>1200000</v>
      </c>
      <c r="K254" s="48">
        <v>1200000</v>
      </c>
      <c r="L254" s="48">
        <v>1200000</v>
      </c>
      <c r="M254" s="48">
        <v>1200000</v>
      </c>
      <c r="N254" s="48">
        <v>1200000</v>
      </c>
      <c r="O254" s="48">
        <v>1200000</v>
      </c>
      <c r="P254" s="48">
        <v>1200000</v>
      </c>
      <c r="Q254" s="48">
        <v>1200000</v>
      </c>
      <c r="R254" s="30">
        <f t="shared" si="4"/>
        <v>14400000</v>
      </c>
      <c r="S254" s="117">
        <v>0</v>
      </c>
      <c r="T254" s="187"/>
      <c r="V254" s="10"/>
    </row>
    <row r="255" spans="1:22" s="5" customFormat="1" ht="21.75" customHeight="1">
      <c r="A255" s="158"/>
      <c r="B255" s="162"/>
      <c r="C255" s="168"/>
      <c r="D255" s="39">
        <v>113</v>
      </c>
      <c r="E255" s="120" t="s">
        <v>44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1050000</v>
      </c>
      <c r="O255" s="48">
        <v>0</v>
      </c>
      <c r="P255" s="48">
        <v>0</v>
      </c>
      <c r="Q255" s="48">
        <v>0</v>
      </c>
      <c r="R255" s="30">
        <f t="shared" si="4"/>
        <v>1050000</v>
      </c>
      <c r="S255" s="88">
        <v>0</v>
      </c>
      <c r="T255" s="188"/>
      <c r="V255" s="10"/>
    </row>
    <row r="256" spans="1:22" s="5" customFormat="1" ht="21.75" customHeight="1">
      <c r="A256" s="159">
        <v>113</v>
      </c>
      <c r="B256" s="161">
        <v>4367502</v>
      </c>
      <c r="C256" s="166" t="s">
        <v>37</v>
      </c>
      <c r="D256" s="39">
        <v>232</v>
      </c>
      <c r="E256" s="120" t="s">
        <v>25</v>
      </c>
      <c r="F256" s="48">
        <v>3104710</v>
      </c>
      <c r="G256" s="48">
        <v>3104710</v>
      </c>
      <c r="H256" s="48">
        <v>3104710</v>
      </c>
      <c r="I256" s="48">
        <v>3104710</v>
      </c>
      <c r="J256" s="48">
        <v>3104710</v>
      </c>
      <c r="K256" s="48">
        <v>3104710</v>
      </c>
      <c r="L256" s="48">
        <v>3104710</v>
      </c>
      <c r="M256" s="48">
        <v>3104710</v>
      </c>
      <c r="N256" s="48">
        <v>3104710</v>
      </c>
      <c r="O256" s="48">
        <v>3104710</v>
      </c>
      <c r="P256" s="48">
        <v>3104710</v>
      </c>
      <c r="Q256" s="48">
        <v>3104710</v>
      </c>
      <c r="R256" s="30">
        <f t="shared" si="4"/>
        <v>37256520</v>
      </c>
      <c r="S256" s="117">
        <v>4300000</v>
      </c>
      <c r="T256" s="186">
        <f>S256+R256+R257+R258</f>
        <v>55956520</v>
      </c>
      <c r="V256" s="10"/>
    </row>
    <row r="257" spans="1:22" s="5" customFormat="1" ht="21.75" customHeight="1">
      <c r="A257" s="169"/>
      <c r="B257" s="165"/>
      <c r="C257" s="167"/>
      <c r="D257" s="39">
        <v>112</v>
      </c>
      <c r="E257" s="120" t="s">
        <v>26</v>
      </c>
      <c r="F257" s="48">
        <v>1200000</v>
      </c>
      <c r="G257" s="48">
        <v>1200000</v>
      </c>
      <c r="H257" s="48">
        <v>1200000</v>
      </c>
      <c r="I257" s="48">
        <v>1200000</v>
      </c>
      <c r="J257" s="48">
        <v>1200000</v>
      </c>
      <c r="K257" s="48">
        <v>1200000</v>
      </c>
      <c r="L257" s="48">
        <v>1200000</v>
      </c>
      <c r="M257" s="48">
        <v>1200000</v>
      </c>
      <c r="N257" s="48">
        <v>1200000</v>
      </c>
      <c r="O257" s="48">
        <v>1200000</v>
      </c>
      <c r="P257" s="48">
        <v>1200000</v>
      </c>
      <c r="Q257" s="48">
        <v>1200000</v>
      </c>
      <c r="R257" s="30">
        <f t="shared" si="4"/>
        <v>14400000</v>
      </c>
      <c r="S257" s="117">
        <v>0</v>
      </c>
      <c r="T257" s="187"/>
      <c r="V257" s="10"/>
    </row>
    <row r="258" spans="1:22" s="5" customFormat="1" ht="21.75" customHeight="1">
      <c r="A258" s="160"/>
      <c r="B258" s="162"/>
      <c r="C258" s="168"/>
      <c r="D258" s="39">
        <v>113</v>
      </c>
      <c r="E258" s="120" t="s">
        <v>44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30">
        <f t="shared" si="4"/>
        <v>0</v>
      </c>
      <c r="S258" s="88"/>
      <c r="T258" s="188"/>
      <c r="V258" s="10"/>
    </row>
    <row r="259" spans="1:20" s="5" customFormat="1" ht="21.75" customHeight="1">
      <c r="A259" s="159">
        <v>114</v>
      </c>
      <c r="B259" s="161">
        <v>1498113</v>
      </c>
      <c r="C259" s="166" t="s">
        <v>38</v>
      </c>
      <c r="D259" s="39">
        <v>232</v>
      </c>
      <c r="E259" s="120" t="s">
        <v>25</v>
      </c>
      <c r="F259" s="48">
        <v>3104710</v>
      </c>
      <c r="G259" s="121">
        <v>3104710</v>
      </c>
      <c r="H259" s="121">
        <v>3104710</v>
      </c>
      <c r="I259" s="48">
        <v>3104710</v>
      </c>
      <c r="J259" s="48">
        <v>3104710</v>
      </c>
      <c r="K259" s="48">
        <v>3104710</v>
      </c>
      <c r="L259" s="48">
        <v>3104710</v>
      </c>
      <c r="M259" s="48">
        <v>3104710</v>
      </c>
      <c r="N259" s="48">
        <v>3104710</v>
      </c>
      <c r="O259" s="48">
        <v>3104710</v>
      </c>
      <c r="P259" s="48">
        <v>3104710</v>
      </c>
      <c r="Q259" s="48">
        <v>3104710</v>
      </c>
      <c r="R259" s="30">
        <f t="shared" si="4"/>
        <v>37256520</v>
      </c>
      <c r="S259" s="117">
        <v>4300000</v>
      </c>
      <c r="T259" s="186">
        <f>S259+R259+R260+R261</f>
        <v>55956520</v>
      </c>
    </row>
    <row r="260" spans="1:20" s="5" customFormat="1" ht="21.75" customHeight="1">
      <c r="A260" s="169"/>
      <c r="B260" s="165"/>
      <c r="C260" s="167"/>
      <c r="D260" s="39">
        <v>112</v>
      </c>
      <c r="E260" s="120" t="s">
        <v>26</v>
      </c>
      <c r="F260" s="48">
        <v>1200000</v>
      </c>
      <c r="G260" s="121">
        <v>1200000</v>
      </c>
      <c r="H260" s="121">
        <v>1200000</v>
      </c>
      <c r="I260" s="48">
        <v>1200000</v>
      </c>
      <c r="J260" s="48">
        <v>1200000</v>
      </c>
      <c r="K260" s="48">
        <v>1200000</v>
      </c>
      <c r="L260" s="48">
        <v>1200000</v>
      </c>
      <c r="M260" s="48">
        <v>1200000</v>
      </c>
      <c r="N260" s="48">
        <v>1200000</v>
      </c>
      <c r="O260" s="48">
        <v>1200000</v>
      </c>
      <c r="P260" s="48">
        <v>1200000</v>
      </c>
      <c r="Q260" s="48">
        <v>1200000</v>
      </c>
      <c r="R260" s="30">
        <f t="shared" si="4"/>
        <v>14400000</v>
      </c>
      <c r="S260" s="117">
        <v>0</v>
      </c>
      <c r="T260" s="187"/>
    </row>
    <row r="261" spans="1:20" s="5" customFormat="1" ht="21.75" customHeight="1">
      <c r="A261" s="160"/>
      <c r="B261" s="162"/>
      <c r="C261" s="168"/>
      <c r="D261" s="39">
        <v>113</v>
      </c>
      <c r="E261" s="120" t="s">
        <v>44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30">
        <f t="shared" si="4"/>
        <v>0</v>
      </c>
      <c r="S261" s="88">
        <v>0</v>
      </c>
      <c r="T261" s="188"/>
    </row>
    <row r="262" spans="1:20" s="5" customFormat="1" ht="21.75" customHeight="1">
      <c r="A262" s="159">
        <v>115</v>
      </c>
      <c r="B262" s="161">
        <v>1069385</v>
      </c>
      <c r="C262" s="166" t="s">
        <v>45</v>
      </c>
      <c r="D262" s="39">
        <v>232</v>
      </c>
      <c r="E262" s="122" t="s">
        <v>25</v>
      </c>
      <c r="F262" s="48">
        <v>3104710</v>
      </c>
      <c r="G262" s="48">
        <v>3104710</v>
      </c>
      <c r="H262" s="48">
        <v>3104710</v>
      </c>
      <c r="I262" s="48">
        <v>3104710</v>
      </c>
      <c r="J262" s="48">
        <v>3104710</v>
      </c>
      <c r="K262" s="48">
        <v>3104710</v>
      </c>
      <c r="L262" s="48">
        <v>3104710</v>
      </c>
      <c r="M262" s="48">
        <v>3104710</v>
      </c>
      <c r="N262" s="48">
        <v>3104710</v>
      </c>
      <c r="O262" s="48">
        <v>3104710</v>
      </c>
      <c r="P262" s="48">
        <v>3104710</v>
      </c>
      <c r="Q262" s="48">
        <v>3104710</v>
      </c>
      <c r="R262" s="30">
        <f t="shared" si="4"/>
        <v>37256520</v>
      </c>
      <c r="S262" s="117">
        <v>4300000</v>
      </c>
      <c r="T262" s="235">
        <f>S262+R262+R263+R264</f>
        <v>69834736</v>
      </c>
    </row>
    <row r="263" spans="1:20" s="5" customFormat="1" ht="21.75" customHeight="1">
      <c r="A263" s="169"/>
      <c r="B263" s="165"/>
      <c r="C263" s="167"/>
      <c r="D263" s="42">
        <v>112</v>
      </c>
      <c r="E263" s="120" t="s">
        <v>26</v>
      </c>
      <c r="F263" s="48">
        <v>2206518</v>
      </c>
      <c r="G263" s="48">
        <v>2206518</v>
      </c>
      <c r="H263" s="48">
        <v>2206518</v>
      </c>
      <c r="I263" s="48">
        <v>2206518</v>
      </c>
      <c r="J263" s="48">
        <v>2206518</v>
      </c>
      <c r="K263" s="48">
        <v>2206518</v>
      </c>
      <c r="L263" s="48">
        <v>2206518</v>
      </c>
      <c r="M263" s="48">
        <v>2206518</v>
      </c>
      <c r="N263" s="48">
        <v>2206518</v>
      </c>
      <c r="O263" s="48">
        <v>2206518</v>
      </c>
      <c r="P263" s="48">
        <v>2206518</v>
      </c>
      <c r="Q263" s="48">
        <v>2206518</v>
      </c>
      <c r="R263" s="30">
        <f t="shared" si="4"/>
        <v>26478216</v>
      </c>
      <c r="S263" s="117">
        <v>0</v>
      </c>
      <c r="T263" s="236"/>
    </row>
    <row r="264" spans="1:20" s="5" customFormat="1" ht="21.75" customHeight="1">
      <c r="A264" s="160"/>
      <c r="B264" s="162"/>
      <c r="C264" s="168"/>
      <c r="D264" s="39">
        <v>113</v>
      </c>
      <c r="E264" s="120" t="s">
        <v>44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1450000</v>
      </c>
      <c r="Q264" s="48">
        <v>350000</v>
      </c>
      <c r="R264" s="30">
        <f t="shared" si="4"/>
        <v>1800000</v>
      </c>
      <c r="S264" s="261">
        <v>0</v>
      </c>
      <c r="T264" s="236"/>
    </row>
    <row r="265" spans="1:20" s="5" customFormat="1" ht="21.75" customHeight="1">
      <c r="A265" s="159">
        <v>116</v>
      </c>
      <c r="B265" s="161">
        <v>764497</v>
      </c>
      <c r="C265" s="166" t="s">
        <v>61</v>
      </c>
      <c r="D265" s="39">
        <v>232</v>
      </c>
      <c r="E265" s="122" t="s">
        <v>25</v>
      </c>
      <c r="F265" s="121">
        <v>3104710</v>
      </c>
      <c r="G265" s="121">
        <v>3104710</v>
      </c>
      <c r="H265" s="121">
        <v>3104710</v>
      </c>
      <c r="I265" s="48">
        <v>3104710</v>
      </c>
      <c r="J265" s="48">
        <v>3104710</v>
      </c>
      <c r="K265" s="48">
        <v>3104710</v>
      </c>
      <c r="L265" s="48">
        <v>3104710</v>
      </c>
      <c r="M265" s="48">
        <v>3104710</v>
      </c>
      <c r="N265" s="48">
        <v>3104710</v>
      </c>
      <c r="O265" s="48">
        <v>3104710</v>
      </c>
      <c r="P265" s="48">
        <v>3104710</v>
      </c>
      <c r="Q265" s="48">
        <v>3104710</v>
      </c>
      <c r="R265" s="30">
        <f>SUM(F265:Q265)</f>
        <v>37256520</v>
      </c>
      <c r="S265" s="117">
        <v>4300000</v>
      </c>
      <c r="T265" s="244">
        <f>S265+R265</f>
        <v>41556520</v>
      </c>
    </row>
    <row r="266" spans="1:20" s="5" customFormat="1" ht="21.75" customHeight="1">
      <c r="A266" s="169"/>
      <c r="B266" s="165"/>
      <c r="C266" s="167"/>
      <c r="D266" s="42">
        <v>112</v>
      </c>
      <c r="E266" s="120" t="s">
        <v>26</v>
      </c>
      <c r="F266" s="121">
        <v>1200000</v>
      </c>
      <c r="G266" s="121">
        <v>1200000</v>
      </c>
      <c r="H266" s="121">
        <v>1200000</v>
      </c>
      <c r="I266" s="48">
        <v>1200000</v>
      </c>
      <c r="J266" s="48">
        <v>1200000</v>
      </c>
      <c r="K266" s="48">
        <v>1200000</v>
      </c>
      <c r="L266" s="48">
        <v>1200000</v>
      </c>
      <c r="M266" s="48">
        <v>1200000</v>
      </c>
      <c r="N266" s="48">
        <v>1200000</v>
      </c>
      <c r="O266" s="48">
        <v>1200000</v>
      </c>
      <c r="P266" s="48">
        <v>1200000</v>
      </c>
      <c r="Q266" s="48">
        <v>1200000</v>
      </c>
      <c r="R266" s="30">
        <f>SUM(F266:Q266)</f>
        <v>14400000</v>
      </c>
      <c r="S266" s="117">
        <v>0</v>
      </c>
      <c r="T266" s="245"/>
    </row>
    <row r="267" spans="1:20" s="5" customFormat="1" ht="21.75" customHeight="1">
      <c r="A267" s="160"/>
      <c r="B267" s="162"/>
      <c r="C267" s="168"/>
      <c r="D267" s="39">
        <v>113</v>
      </c>
      <c r="E267" s="120" t="s">
        <v>44</v>
      </c>
      <c r="F267" s="121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9">
        <v>0</v>
      </c>
      <c r="O267" s="39">
        <v>0</v>
      </c>
      <c r="P267" s="39">
        <v>0</v>
      </c>
      <c r="Q267" s="39">
        <v>0</v>
      </c>
      <c r="R267" s="30">
        <f>SUM(F267:Q267)</f>
        <v>0</v>
      </c>
      <c r="S267" s="123"/>
      <c r="T267" s="246"/>
    </row>
    <row r="268" spans="1:20" s="5" customFormat="1" ht="20.25" customHeight="1">
      <c r="A268" s="148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50"/>
      <c r="Q268" s="231"/>
      <c r="R268" s="232"/>
      <c r="S268" s="232"/>
      <c r="T268" s="262">
        <f>T232+T235+T238+T241+T244+T247+T250+T253+T256+T259+T262+T265</f>
        <v>666856456</v>
      </c>
    </row>
    <row r="269" spans="1:20" s="5" customFormat="1" ht="21.75" customHeight="1">
      <c r="A269" s="151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3"/>
      <c r="Q269" s="233"/>
      <c r="R269" s="234"/>
      <c r="S269" s="234"/>
      <c r="T269" s="263"/>
    </row>
    <row r="270" spans="1:21" s="5" customFormat="1" ht="24.75" customHeight="1">
      <c r="A270" s="76"/>
      <c r="B270" s="124"/>
      <c r="C270" s="28"/>
      <c r="D270" s="103"/>
      <c r="E270" s="125"/>
      <c r="F270" s="126"/>
      <c r="G270" s="127"/>
      <c r="H270" s="127"/>
      <c r="I270" s="127"/>
      <c r="J270" s="127"/>
      <c r="K270" s="127" t="s">
        <v>75</v>
      </c>
      <c r="L270" s="127"/>
      <c r="M270" s="127"/>
      <c r="N270" s="28"/>
      <c r="O270" s="28"/>
      <c r="P270" s="28"/>
      <c r="Q270" s="249" t="s">
        <v>153</v>
      </c>
      <c r="R270" s="250"/>
      <c r="S270" s="251"/>
      <c r="T270" s="264">
        <f>T29+T42+T86+T230+T268</f>
        <v>2589986412</v>
      </c>
      <c r="U270" s="128"/>
    </row>
    <row r="271" spans="1:21" s="5" customFormat="1" ht="24.75" customHeight="1">
      <c r="A271" s="170"/>
      <c r="B271" s="124"/>
      <c r="C271" s="28"/>
      <c r="D271" s="103" t="s">
        <v>62</v>
      </c>
      <c r="E271" s="15"/>
      <c r="F271" s="126"/>
      <c r="G271" s="127"/>
      <c r="H271" s="127"/>
      <c r="I271" s="127"/>
      <c r="J271" s="127"/>
      <c r="K271" s="127"/>
      <c r="L271" s="127"/>
      <c r="M271" s="127"/>
      <c r="N271" s="28"/>
      <c r="O271" s="28"/>
      <c r="P271" s="28"/>
      <c r="Q271" s="252"/>
      <c r="R271" s="253"/>
      <c r="S271" s="254"/>
      <c r="T271" s="265"/>
      <c r="U271" s="128"/>
    </row>
    <row r="272" spans="1:21" ht="33.75" customHeight="1">
      <c r="A272" s="170"/>
      <c r="B272" s="77"/>
      <c r="C272" s="78"/>
      <c r="D272" s="84"/>
      <c r="E272" s="78"/>
      <c r="F272" s="80"/>
      <c r="G272" s="81"/>
      <c r="H272" s="81"/>
      <c r="I272" s="81"/>
      <c r="J272" s="81"/>
      <c r="K272" s="81"/>
      <c r="L272" s="81"/>
      <c r="M272" s="81"/>
      <c r="N272" s="82"/>
      <c r="O272" s="82"/>
      <c r="P272" s="82"/>
      <c r="T272" s="27"/>
      <c r="U272" s="46"/>
    </row>
    <row r="273" spans="1:21" ht="33.75" customHeight="1">
      <c r="A273" s="170"/>
      <c r="B273" s="77"/>
      <c r="C273" s="78"/>
      <c r="D273" s="78"/>
      <c r="E273" s="78"/>
      <c r="F273" s="80"/>
      <c r="G273" s="81"/>
      <c r="H273" s="81"/>
      <c r="I273" s="81"/>
      <c r="J273" s="81"/>
      <c r="K273" s="81"/>
      <c r="L273" s="81"/>
      <c r="M273" s="81"/>
      <c r="N273" s="82"/>
      <c r="O273" s="82"/>
      <c r="P273" s="82"/>
      <c r="T273" s="27"/>
      <c r="U273" s="50"/>
    </row>
    <row r="274" spans="1:21" ht="33.75" customHeight="1">
      <c r="A274" s="83"/>
      <c r="B274" s="77"/>
      <c r="C274" s="78"/>
      <c r="D274" s="78"/>
      <c r="E274" s="78"/>
      <c r="F274" s="80"/>
      <c r="G274" s="81"/>
      <c r="H274" s="81"/>
      <c r="I274" s="81"/>
      <c r="J274" s="81"/>
      <c r="K274" s="81"/>
      <c r="L274" s="81"/>
      <c r="M274" s="81"/>
      <c r="N274" s="82"/>
      <c r="O274" s="82"/>
      <c r="P274" s="82"/>
      <c r="T274" s="27"/>
      <c r="U274" s="50"/>
    </row>
    <row r="275" spans="1:20" ht="27" customHeight="1">
      <c r="A275" s="79"/>
      <c r="B275" s="77"/>
      <c r="C275" s="78"/>
      <c r="D275" s="78"/>
      <c r="E275" s="78"/>
      <c r="F275" s="80"/>
      <c r="G275" s="81"/>
      <c r="H275" s="81"/>
      <c r="I275" s="81"/>
      <c r="J275" s="81"/>
      <c r="K275" s="81"/>
      <c r="L275" s="81"/>
      <c r="M275" s="81"/>
      <c r="N275" s="82"/>
      <c r="O275" s="82"/>
      <c r="P275" s="82"/>
      <c r="T275" s="27"/>
    </row>
    <row r="276" spans="1:20" ht="28.5" customHeight="1">
      <c r="A276" s="82"/>
      <c r="B276" s="77"/>
      <c r="C276" s="78"/>
      <c r="D276" s="78"/>
      <c r="E276" s="78"/>
      <c r="F276" s="80"/>
      <c r="G276" s="81"/>
      <c r="H276" s="81"/>
      <c r="I276" s="81"/>
      <c r="J276" s="81"/>
      <c r="K276" s="81"/>
      <c r="L276" s="81"/>
      <c r="M276" s="81"/>
      <c r="N276" s="82"/>
      <c r="O276" s="82"/>
      <c r="P276" s="82"/>
      <c r="T276" s="27"/>
    </row>
    <row r="277" spans="1:20" ht="26.25" customHeight="1">
      <c r="A277" s="82"/>
      <c r="B277" s="77"/>
      <c r="C277" s="78"/>
      <c r="D277" s="78"/>
      <c r="E277" s="78"/>
      <c r="F277" s="80"/>
      <c r="G277" s="81"/>
      <c r="H277" s="81"/>
      <c r="I277" s="81"/>
      <c r="J277" s="81"/>
      <c r="K277" s="81"/>
      <c r="L277" s="81"/>
      <c r="M277" s="81"/>
      <c r="N277" s="82"/>
      <c r="O277" s="82"/>
      <c r="P277" s="82"/>
      <c r="T277" s="27"/>
    </row>
    <row r="278" ht="26.25" customHeight="1">
      <c r="T278" s="27"/>
    </row>
    <row r="279" ht="26.25" customHeight="1">
      <c r="T279" s="27"/>
    </row>
    <row r="280" ht="36" customHeight="1">
      <c r="T280" s="27"/>
    </row>
    <row r="281" ht="36" customHeight="1">
      <c r="T281" s="27"/>
    </row>
    <row r="282" ht="36" customHeight="1">
      <c r="T282" s="27"/>
    </row>
    <row r="283" ht="34.5" customHeight="1"/>
    <row r="284" ht="34.5" customHeight="1"/>
    <row r="285" ht="34.5" customHeight="1"/>
    <row r="286" ht="28.5" customHeight="1"/>
    <row r="287" ht="28.5" customHeight="1"/>
    <row r="288" ht="28.5" customHeight="1"/>
    <row r="289" ht="25.5" customHeight="1"/>
    <row r="290" ht="25.5" customHeight="1"/>
    <row r="291" ht="25.5" customHeight="1"/>
    <row r="292" ht="28.5" customHeight="1"/>
    <row r="293" ht="28.5" customHeight="1"/>
    <row r="294" ht="28.5" customHeight="1"/>
    <row r="295" ht="26.25" customHeight="1"/>
    <row r="296" ht="26.25" customHeight="1"/>
    <row r="297" ht="26.25" customHeight="1"/>
    <row r="298" ht="30" customHeight="1"/>
    <row r="299" ht="30" customHeight="1"/>
    <row r="300" ht="30" customHeight="1"/>
    <row r="301" ht="30.75" customHeight="1"/>
    <row r="302" ht="30.75" customHeight="1"/>
    <row r="303" ht="30.75" customHeight="1"/>
    <row r="304" ht="32.25" customHeight="1"/>
    <row r="305" ht="32.25" customHeight="1"/>
    <row r="306" ht="32.2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29.25" customHeight="1"/>
    <row r="314" ht="9.75" customHeight="1"/>
  </sheetData>
  <sheetProtection/>
  <autoFilter ref="A8:T271"/>
  <mergeCells count="470">
    <mergeCell ref="T76:T77"/>
    <mergeCell ref="T78:T79"/>
    <mergeCell ref="T80:T81"/>
    <mergeCell ref="T82:T83"/>
    <mergeCell ref="T46:T47"/>
    <mergeCell ref="C90:C91"/>
    <mergeCell ref="A82:A83"/>
    <mergeCell ref="B82:B83"/>
    <mergeCell ref="C82:C83"/>
    <mergeCell ref="A88:A89"/>
    <mergeCell ref="B88:B89"/>
    <mergeCell ref="C88:C89"/>
    <mergeCell ref="A86:C87"/>
    <mergeCell ref="B78:B79"/>
    <mergeCell ref="C78:C79"/>
    <mergeCell ref="A108:A109"/>
    <mergeCell ref="B108:B109"/>
    <mergeCell ref="C108:C109"/>
    <mergeCell ref="A98:A99"/>
    <mergeCell ref="B98:B99"/>
    <mergeCell ref="C84:C85"/>
    <mergeCell ref="B84:B85"/>
    <mergeCell ref="B90:B91"/>
    <mergeCell ref="A235:A237"/>
    <mergeCell ref="T230:T231"/>
    <mergeCell ref="T270:T271"/>
    <mergeCell ref="Q270:S271"/>
    <mergeCell ref="A232:A234"/>
    <mergeCell ref="T256:T258"/>
    <mergeCell ref="T259:T261"/>
    <mergeCell ref="T253:T255"/>
    <mergeCell ref="T250:T252"/>
    <mergeCell ref="T247:T249"/>
    <mergeCell ref="C186:C187"/>
    <mergeCell ref="T228:T229"/>
    <mergeCell ref="C198:C199"/>
    <mergeCell ref="B126:B127"/>
    <mergeCell ref="T265:T267"/>
    <mergeCell ref="T244:T246"/>
    <mergeCell ref="C144:C145"/>
    <mergeCell ref="B164:B165"/>
    <mergeCell ref="B182:B183"/>
    <mergeCell ref="B210:B211"/>
    <mergeCell ref="U29:U31"/>
    <mergeCell ref="T84:T85"/>
    <mergeCell ref="C130:C131"/>
    <mergeCell ref="C150:C151"/>
    <mergeCell ref="B142:B143"/>
    <mergeCell ref="A128:A129"/>
    <mergeCell ref="A130:A131"/>
    <mergeCell ref="A126:A127"/>
    <mergeCell ref="T128:T129"/>
    <mergeCell ref="A78:A79"/>
    <mergeCell ref="C132:C133"/>
    <mergeCell ref="A122:A123"/>
    <mergeCell ref="A124:A125"/>
    <mergeCell ref="B124:B125"/>
    <mergeCell ref="B128:B129"/>
    <mergeCell ref="B130:B131"/>
    <mergeCell ref="C124:C125"/>
    <mergeCell ref="C122:C123"/>
    <mergeCell ref="A194:A195"/>
    <mergeCell ref="B194:B195"/>
    <mergeCell ref="C48:C49"/>
    <mergeCell ref="C50:C51"/>
    <mergeCell ref="B50:B51"/>
    <mergeCell ref="A36:A37"/>
    <mergeCell ref="C140:C141"/>
    <mergeCell ref="C128:C129"/>
    <mergeCell ref="C138:C139"/>
    <mergeCell ref="C120:C121"/>
    <mergeCell ref="B192:B193"/>
    <mergeCell ref="A134:A135"/>
    <mergeCell ref="A132:A133"/>
    <mergeCell ref="B172:B173"/>
    <mergeCell ref="B166:B167"/>
    <mergeCell ref="B176:B177"/>
    <mergeCell ref="A138:A139"/>
    <mergeCell ref="A184:A185"/>
    <mergeCell ref="A182:A183"/>
    <mergeCell ref="B184:B185"/>
    <mergeCell ref="A202:A203"/>
    <mergeCell ref="A186:A187"/>
    <mergeCell ref="A192:A193"/>
    <mergeCell ref="A190:A191"/>
    <mergeCell ref="A198:A199"/>
    <mergeCell ref="A196:A197"/>
    <mergeCell ref="B190:B191"/>
    <mergeCell ref="B202:B203"/>
    <mergeCell ref="C202:C203"/>
    <mergeCell ref="B204:B205"/>
    <mergeCell ref="B198:B199"/>
    <mergeCell ref="A200:A201"/>
    <mergeCell ref="A206:A207"/>
    <mergeCell ref="A204:A205"/>
    <mergeCell ref="A210:A211"/>
    <mergeCell ref="B208:B209"/>
    <mergeCell ref="A220:A221"/>
    <mergeCell ref="A216:A217"/>
    <mergeCell ref="C222:C223"/>
    <mergeCell ref="C214:C215"/>
    <mergeCell ref="A208:A209"/>
    <mergeCell ref="B212:B213"/>
    <mergeCell ref="B200:B201"/>
    <mergeCell ref="T220:T221"/>
    <mergeCell ref="T218:T219"/>
    <mergeCell ref="C224:C225"/>
    <mergeCell ref="C220:C221"/>
    <mergeCell ref="C206:C207"/>
    <mergeCell ref="C210:C211"/>
    <mergeCell ref="C208:C209"/>
    <mergeCell ref="B218:B219"/>
    <mergeCell ref="C168:C169"/>
    <mergeCell ref="C228:C229"/>
    <mergeCell ref="C172:C173"/>
    <mergeCell ref="C174:C175"/>
    <mergeCell ref="C160:C161"/>
    <mergeCell ref="T160:T161"/>
    <mergeCell ref="C184:C185"/>
    <mergeCell ref="C188:C189"/>
    <mergeCell ref="C196:C197"/>
    <mergeCell ref="C166:C167"/>
    <mergeCell ref="T156:T157"/>
    <mergeCell ref="T158:T159"/>
    <mergeCell ref="C158:C159"/>
    <mergeCell ref="B136:B137"/>
    <mergeCell ref="B144:B145"/>
    <mergeCell ref="C156:C157"/>
    <mergeCell ref="B156:B157"/>
    <mergeCell ref="T136:T137"/>
    <mergeCell ref="A150:A151"/>
    <mergeCell ref="B148:B149"/>
    <mergeCell ref="C154:C155"/>
    <mergeCell ref="C152:C153"/>
    <mergeCell ref="C136:C137"/>
    <mergeCell ref="C142:C143"/>
    <mergeCell ref="C148:C149"/>
    <mergeCell ref="A136:A137"/>
    <mergeCell ref="B146:B147"/>
    <mergeCell ref="B138:B139"/>
    <mergeCell ref="B150:B151"/>
    <mergeCell ref="B152:B153"/>
    <mergeCell ref="C146:C147"/>
    <mergeCell ref="A180:A181"/>
    <mergeCell ref="B162:B163"/>
    <mergeCell ref="A162:A163"/>
    <mergeCell ref="A152:A153"/>
    <mergeCell ref="A164:A165"/>
    <mergeCell ref="B168:B169"/>
    <mergeCell ref="A168:A169"/>
    <mergeCell ref="A166:A167"/>
    <mergeCell ref="A178:A179"/>
    <mergeCell ref="B158:B159"/>
    <mergeCell ref="T268:T269"/>
    <mergeCell ref="Q268:S269"/>
    <mergeCell ref="C176:C177"/>
    <mergeCell ref="B206:B207"/>
    <mergeCell ref="T196:T197"/>
    <mergeCell ref="T208:T209"/>
    <mergeCell ref="T176:T177"/>
    <mergeCell ref="C182:C183"/>
    <mergeCell ref="T262:T264"/>
    <mergeCell ref="T216:T217"/>
    <mergeCell ref="B180:B181"/>
    <mergeCell ref="C162:C163"/>
    <mergeCell ref="A226:A227"/>
    <mergeCell ref="A212:A213"/>
    <mergeCell ref="A228:A229"/>
    <mergeCell ref="A214:A215"/>
    <mergeCell ref="B186:B187"/>
    <mergeCell ref="B228:B229"/>
    <mergeCell ref="A218:A219"/>
    <mergeCell ref="B178:B179"/>
    <mergeCell ref="T162:T163"/>
    <mergeCell ref="A172:A173"/>
    <mergeCell ref="B154:B155"/>
    <mergeCell ref="C178:C179"/>
    <mergeCell ref="B174:B175"/>
    <mergeCell ref="B170:B171"/>
    <mergeCell ref="T164:T165"/>
    <mergeCell ref="B160:B161"/>
    <mergeCell ref="C164:C165"/>
    <mergeCell ref="T170:T171"/>
    <mergeCell ref="T62:T63"/>
    <mergeCell ref="B62:B63"/>
    <mergeCell ref="T56:T57"/>
    <mergeCell ref="T168:T169"/>
    <mergeCell ref="T166:T167"/>
    <mergeCell ref="T140:T141"/>
    <mergeCell ref="T146:T147"/>
    <mergeCell ref="T152:T153"/>
    <mergeCell ref="T154:T155"/>
    <mergeCell ref="T144:T145"/>
    <mergeCell ref="B56:B57"/>
    <mergeCell ref="C56:C57"/>
    <mergeCell ref="B64:B65"/>
    <mergeCell ref="B60:B61"/>
    <mergeCell ref="C62:C63"/>
    <mergeCell ref="C58:C59"/>
    <mergeCell ref="T132:T133"/>
    <mergeCell ref="T138:T139"/>
    <mergeCell ref="A154:A155"/>
    <mergeCell ref="T9:T10"/>
    <mergeCell ref="T44:T45"/>
    <mergeCell ref="T32:T33"/>
    <mergeCell ref="T38:T39"/>
    <mergeCell ref="T15:T16"/>
    <mergeCell ref="T68:T69"/>
    <mergeCell ref="T52:T53"/>
    <mergeCell ref="T20:T22"/>
    <mergeCell ref="T11:T12"/>
    <mergeCell ref="T58:T59"/>
    <mergeCell ref="T36:T37"/>
    <mergeCell ref="C40:C41"/>
    <mergeCell ref="C13:C14"/>
    <mergeCell ref="T13:T14"/>
    <mergeCell ref="T26:T28"/>
    <mergeCell ref="T29:T31"/>
    <mergeCell ref="T23:T25"/>
    <mergeCell ref="T34:T35"/>
    <mergeCell ref="C20:C22"/>
    <mergeCell ref="C52:C53"/>
    <mergeCell ref="A17:A19"/>
    <mergeCell ref="A34:A35"/>
    <mergeCell ref="B34:B35"/>
    <mergeCell ref="C34:C35"/>
    <mergeCell ref="B32:B33"/>
    <mergeCell ref="C26:C28"/>
    <mergeCell ref="A20:A22"/>
    <mergeCell ref="C44:C45"/>
    <mergeCell ref="B38:B39"/>
    <mergeCell ref="C38:C39"/>
    <mergeCell ref="B23:B25"/>
    <mergeCell ref="C23:C25"/>
    <mergeCell ref="C36:C37"/>
    <mergeCell ref="B36:B37"/>
    <mergeCell ref="A29:A31"/>
    <mergeCell ref="A26:A28"/>
    <mergeCell ref="A32:A33"/>
    <mergeCell ref="A23:A25"/>
    <mergeCell ref="A44:A45"/>
    <mergeCell ref="B44:B45"/>
    <mergeCell ref="A38:A39"/>
    <mergeCell ref="A40:A41"/>
    <mergeCell ref="B40:B41"/>
    <mergeCell ref="B26:B28"/>
    <mergeCell ref="A6:P6"/>
    <mergeCell ref="A7:P7"/>
    <mergeCell ref="A9:A10"/>
    <mergeCell ref="B9:B10"/>
    <mergeCell ref="B20:B22"/>
    <mergeCell ref="C9:C10"/>
    <mergeCell ref="B17:B19"/>
    <mergeCell ref="A13:A14"/>
    <mergeCell ref="B13:B14"/>
    <mergeCell ref="C17:C19"/>
    <mergeCell ref="A54:A55"/>
    <mergeCell ref="A60:A61"/>
    <mergeCell ref="C54:C55"/>
    <mergeCell ref="C60:C61"/>
    <mergeCell ref="A1:T5"/>
    <mergeCell ref="T17:T19"/>
    <mergeCell ref="A48:A49"/>
    <mergeCell ref="C32:C33"/>
    <mergeCell ref="B29:B31"/>
    <mergeCell ref="C29:C31"/>
    <mergeCell ref="B52:B53"/>
    <mergeCell ref="B132:B133"/>
    <mergeCell ref="A176:A177"/>
    <mergeCell ref="A170:A171"/>
    <mergeCell ref="A174:A175"/>
    <mergeCell ref="A144:A145"/>
    <mergeCell ref="A158:A159"/>
    <mergeCell ref="A160:A161"/>
    <mergeCell ref="A56:A57"/>
    <mergeCell ref="B54:B55"/>
    <mergeCell ref="Y234:AA234"/>
    <mergeCell ref="T60:T61"/>
    <mergeCell ref="A64:A65"/>
    <mergeCell ref="B66:B67"/>
    <mergeCell ref="C66:C67"/>
    <mergeCell ref="B58:B59"/>
    <mergeCell ref="A58:A59"/>
    <mergeCell ref="B122:B123"/>
    <mergeCell ref="B188:B189"/>
    <mergeCell ref="A188:A189"/>
    <mergeCell ref="B15:B16"/>
    <mergeCell ref="A11:A12"/>
    <mergeCell ref="B11:B12"/>
    <mergeCell ref="C11:C12"/>
    <mergeCell ref="C15:C16"/>
    <mergeCell ref="A15:A16"/>
    <mergeCell ref="C134:C135"/>
    <mergeCell ref="A146:A147"/>
    <mergeCell ref="A148:A149"/>
    <mergeCell ref="A142:A143"/>
    <mergeCell ref="B140:B141"/>
    <mergeCell ref="C180:C181"/>
    <mergeCell ref="A140:A141"/>
    <mergeCell ref="B134:B135"/>
    <mergeCell ref="A156:A157"/>
    <mergeCell ref="C170:C171"/>
    <mergeCell ref="C218:C219"/>
    <mergeCell ref="A224:A225"/>
    <mergeCell ref="B220:B221"/>
    <mergeCell ref="B214:B215"/>
    <mergeCell ref="B216:B217"/>
    <mergeCell ref="B222:B223"/>
    <mergeCell ref="A222:A223"/>
    <mergeCell ref="C216:C217"/>
    <mergeCell ref="B224:B225"/>
    <mergeCell ref="T172:T173"/>
    <mergeCell ref="T200:T201"/>
    <mergeCell ref="T188:T189"/>
    <mergeCell ref="T184:T185"/>
    <mergeCell ref="T192:T193"/>
    <mergeCell ref="T198:T199"/>
    <mergeCell ref="T186:T187"/>
    <mergeCell ref="T178:T179"/>
    <mergeCell ref="T182:T183"/>
    <mergeCell ref="T174:T175"/>
    <mergeCell ref="C212:C213"/>
    <mergeCell ref="C190:C191"/>
    <mergeCell ref="T210:T211"/>
    <mergeCell ref="T212:T213"/>
    <mergeCell ref="T194:T195"/>
    <mergeCell ref="T202:T203"/>
    <mergeCell ref="C194:C195"/>
    <mergeCell ref="C204:C205"/>
    <mergeCell ref="C192:C193"/>
    <mergeCell ref="C200:C201"/>
    <mergeCell ref="T241:T243"/>
    <mergeCell ref="T232:T234"/>
    <mergeCell ref="T235:T237"/>
    <mergeCell ref="T238:T240"/>
    <mergeCell ref="B226:B227"/>
    <mergeCell ref="T226:T227"/>
    <mergeCell ref="C232:C234"/>
    <mergeCell ref="C238:C240"/>
    <mergeCell ref="C226:C227"/>
    <mergeCell ref="B232:B234"/>
    <mergeCell ref="T134:T135"/>
    <mergeCell ref="T142:T143"/>
    <mergeCell ref="T148:T149"/>
    <mergeCell ref="T204:T205"/>
    <mergeCell ref="T126:T127"/>
    <mergeCell ref="T224:T225"/>
    <mergeCell ref="T206:T207"/>
    <mergeCell ref="T214:T215"/>
    <mergeCell ref="T190:T191"/>
    <mergeCell ref="T180:T181"/>
    <mergeCell ref="C74:C75"/>
    <mergeCell ref="C116:C117"/>
    <mergeCell ref="A116:A117"/>
    <mergeCell ref="A84:A85"/>
    <mergeCell ref="B116:B117"/>
    <mergeCell ref="T130:T131"/>
    <mergeCell ref="T116:T117"/>
    <mergeCell ref="T74:T75"/>
    <mergeCell ref="T118:T119"/>
    <mergeCell ref="T124:T125"/>
    <mergeCell ref="A74:A75"/>
    <mergeCell ref="B74:B75"/>
    <mergeCell ref="C64:C65"/>
    <mergeCell ref="A66:A67"/>
    <mergeCell ref="T222:T223"/>
    <mergeCell ref="A120:A121"/>
    <mergeCell ref="B120:B121"/>
    <mergeCell ref="A68:A69"/>
    <mergeCell ref="B68:B69"/>
    <mergeCell ref="C68:C69"/>
    <mergeCell ref="A70:A71"/>
    <mergeCell ref="A72:A73"/>
    <mergeCell ref="B72:B73"/>
    <mergeCell ref="C72:C73"/>
    <mergeCell ref="B48:B49"/>
    <mergeCell ref="T50:T51"/>
    <mergeCell ref="B70:B71"/>
    <mergeCell ref="A50:A51"/>
    <mergeCell ref="A62:A63"/>
    <mergeCell ref="A52:A53"/>
    <mergeCell ref="T40:T41"/>
    <mergeCell ref="T42:T43"/>
    <mergeCell ref="T122:T123"/>
    <mergeCell ref="T54:T55"/>
    <mergeCell ref="T64:T65"/>
    <mergeCell ref="T120:T121"/>
    <mergeCell ref="T66:T67"/>
    <mergeCell ref="T70:T71"/>
    <mergeCell ref="T72:T73"/>
    <mergeCell ref="T48:T49"/>
    <mergeCell ref="C70:C71"/>
    <mergeCell ref="A271:A273"/>
    <mergeCell ref="B265:B267"/>
    <mergeCell ref="C265:C267"/>
    <mergeCell ref="A265:A267"/>
    <mergeCell ref="B259:B261"/>
    <mergeCell ref="C247:C249"/>
    <mergeCell ref="C253:C255"/>
    <mergeCell ref="B247:B249"/>
    <mergeCell ref="A247:A249"/>
    <mergeCell ref="A256:A258"/>
    <mergeCell ref="C259:C261"/>
    <mergeCell ref="B262:B264"/>
    <mergeCell ref="C262:C264"/>
    <mergeCell ref="A241:A243"/>
    <mergeCell ref="B235:B237"/>
    <mergeCell ref="C235:C237"/>
    <mergeCell ref="B241:B243"/>
    <mergeCell ref="A262:A264"/>
    <mergeCell ref="A244:A246"/>
    <mergeCell ref="B238:B240"/>
    <mergeCell ref="B256:B258"/>
    <mergeCell ref="C256:C258"/>
    <mergeCell ref="A259:A261"/>
    <mergeCell ref="A76:A77"/>
    <mergeCell ref="B250:B252"/>
    <mergeCell ref="C250:C252"/>
    <mergeCell ref="B253:B255"/>
    <mergeCell ref="C241:C243"/>
    <mergeCell ref="A250:A252"/>
    <mergeCell ref="C244:C246"/>
    <mergeCell ref="A238:A240"/>
    <mergeCell ref="B196:B197"/>
    <mergeCell ref="A106:A107"/>
    <mergeCell ref="B106:B107"/>
    <mergeCell ref="C106:C107"/>
    <mergeCell ref="A114:A115"/>
    <mergeCell ref="B114:B115"/>
    <mergeCell ref="C110:C111"/>
    <mergeCell ref="C126:C127"/>
    <mergeCell ref="A253:A255"/>
    <mergeCell ref="B76:B77"/>
    <mergeCell ref="C76:C77"/>
    <mergeCell ref="C114:C115"/>
    <mergeCell ref="A118:A119"/>
    <mergeCell ref="B118:B119"/>
    <mergeCell ref="C118:C119"/>
    <mergeCell ref="A110:A111"/>
    <mergeCell ref="B110:B111"/>
    <mergeCell ref="B244:B246"/>
    <mergeCell ref="A268:P269"/>
    <mergeCell ref="A80:A81"/>
    <mergeCell ref="B80:B81"/>
    <mergeCell ref="C80:C81"/>
    <mergeCell ref="A112:A113"/>
    <mergeCell ref="B112:B113"/>
    <mergeCell ref="C112:C113"/>
    <mergeCell ref="C104:C105"/>
    <mergeCell ref="A96:A97"/>
    <mergeCell ref="C102:C103"/>
    <mergeCell ref="B96:B97"/>
    <mergeCell ref="C96:C97"/>
    <mergeCell ref="A100:A101"/>
    <mergeCell ref="A102:A103"/>
    <mergeCell ref="A104:A105"/>
    <mergeCell ref="B100:B101"/>
    <mergeCell ref="B102:B103"/>
    <mergeCell ref="B104:B105"/>
    <mergeCell ref="C98:C99"/>
    <mergeCell ref="A46:A47"/>
    <mergeCell ref="B46:B47"/>
    <mergeCell ref="C46:C47"/>
    <mergeCell ref="C100:C101"/>
    <mergeCell ref="A92:A93"/>
    <mergeCell ref="B92:B93"/>
    <mergeCell ref="C92:C93"/>
    <mergeCell ref="A94:A95"/>
    <mergeCell ref="B94:B95"/>
    <mergeCell ref="C94:C95"/>
  </mergeCells>
  <printOptions horizontalCentered="1"/>
  <pageMargins left="0.25" right="0.25" top="0.75" bottom="0.75" header="0.3" footer="0.3"/>
  <pageSetup fitToHeight="0" horizontalDpi="300" verticalDpi="300" orientation="landscape" paperSize="5" scale="42" r:id="rId2"/>
  <rowBreaks count="2" manualBreakCount="2">
    <brk id="47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Full name</cp:lastModifiedBy>
  <cp:lastPrinted>2020-01-22T10:24:05Z</cp:lastPrinted>
  <dcterms:created xsi:type="dcterms:W3CDTF">2003-03-07T14:03:57Z</dcterms:created>
  <dcterms:modified xsi:type="dcterms:W3CDTF">2021-01-25T15:53:16Z</dcterms:modified>
  <cp:category/>
  <cp:version/>
  <cp:contentType/>
  <cp:contentStatus/>
</cp:coreProperties>
</file>