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650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5189'!$A$6:$U$166</definedName>
    <definedName name="_xlnm.Print_Area" localSheetId="0">'Total de asignaciones 7º 5189'!$A$164:$F$164</definedName>
    <definedName name="_xlnm.Print_Titles" localSheetId="0">'Total de asignaciones 7º 5189'!$1:$6</definedName>
  </definedNames>
  <calcPr calcId="162913"/>
</workbook>
</file>

<file path=xl/calcChain.xml><?xml version="1.0" encoding="utf-8"?>
<calcChain xmlns="http://schemas.openxmlformats.org/spreadsheetml/2006/main">
  <c r="S81" i="103" l="1"/>
  <c r="S7" i="103"/>
  <c r="S8" i="103"/>
  <c r="S9" i="103"/>
  <c r="S10" i="103"/>
  <c r="S11" i="103"/>
  <c r="S12" i="103"/>
  <c r="S13" i="103"/>
  <c r="S14" i="103"/>
  <c r="S15" i="103"/>
  <c r="S16" i="103"/>
  <c r="S17" i="103"/>
  <c r="S18" i="103"/>
  <c r="S19" i="103"/>
  <c r="S20" i="103"/>
  <c r="S21" i="103"/>
  <c r="S22" i="103"/>
  <c r="S23" i="103"/>
  <c r="S24" i="103"/>
  <c r="S25" i="103"/>
  <c r="S26" i="103"/>
  <c r="S27" i="103"/>
  <c r="S28" i="103"/>
  <c r="S29" i="103"/>
  <c r="S30" i="103"/>
  <c r="S31" i="103"/>
  <c r="S32" i="103"/>
  <c r="S33" i="103"/>
  <c r="S34" i="103"/>
  <c r="S35" i="103"/>
  <c r="S36" i="103"/>
  <c r="S37" i="103"/>
  <c r="S38" i="103"/>
  <c r="S39" i="103"/>
  <c r="S40" i="103"/>
  <c r="S41" i="103"/>
  <c r="S42" i="103"/>
  <c r="S43" i="103"/>
  <c r="S44" i="103"/>
  <c r="S45" i="103"/>
  <c r="S46" i="103"/>
  <c r="S47" i="103"/>
  <c r="S48" i="103"/>
  <c r="S49" i="103"/>
  <c r="S50" i="103"/>
  <c r="S51" i="103"/>
  <c r="S52" i="103"/>
  <c r="S53" i="103"/>
  <c r="S54" i="103"/>
  <c r="S55" i="103"/>
  <c r="S56" i="103"/>
  <c r="S57" i="103"/>
  <c r="S58" i="103"/>
  <c r="S59" i="103"/>
  <c r="S60" i="103"/>
  <c r="S61" i="103"/>
  <c r="S62" i="103"/>
  <c r="S63" i="103"/>
  <c r="S64" i="103"/>
  <c r="S65" i="103"/>
  <c r="S66" i="103"/>
  <c r="S67" i="103"/>
  <c r="S68" i="103"/>
  <c r="S69" i="103"/>
  <c r="S70" i="103"/>
  <c r="S71" i="103"/>
  <c r="S72" i="103"/>
  <c r="S73" i="103"/>
  <c r="S74" i="103"/>
  <c r="S75" i="103"/>
  <c r="S76" i="103"/>
  <c r="S77" i="103"/>
  <c r="S78" i="103"/>
  <c r="S79" i="103"/>
  <c r="S80" i="103"/>
  <c r="S82" i="103"/>
  <c r="S83" i="103"/>
  <c r="S84" i="103"/>
  <c r="S85" i="103"/>
  <c r="S86" i="103"/>
  <c r="S87" i="103"/>
  <c r="S88" i="103"/>
  <c r="S89" i="103"/>
  <c r="S90" i="103"/>
  <c r="S91" i="103"/>
  <c r="S92" i="103"/>
  <c r="S93" i="103"/>
  <c r="S94" i="103"/>
  <c r="S95" i="103"/>
  <c r="S96" i="103"/>
  <c r="S97" i="103"/>
  <c r="S98" i="103"/>
  <c r="S99" i="103"/>
  <c r="S100" i="103"/>
  <c r="S101" i="103"/>
  <c r="S102" i="103"/>
  <c r="S103" i="103"/>
  <c r="S104" i="103"/>
  <c r="S105" i="103"/>
  <c r="S106" i="103"/>
  <c r="S107" i="103"/>
  <c r="S108" i="103"/>
  <c r="S109" i="103"/>
  <c r="S110" i="103"/>
  <c r="S111" i="103"/>
  <c r="S112" i="103"/>
  <c r="S113" i="103"/>
  <c r="S114" i="103"/>
  <c r="S115" i="103"/>
  <c r="S116" i="103"/>
  <c r="S117" i="103"/>
  <c r="S118" i="103"/>
  <c r="S119" i="103"/>
  <c r="S120" i="103"/>
  <c r="S121" i="103"/>
  <c r="S122" i="103"/>
  <c r="S123" i="103"/>
  <c r="S124" i="103"/>
  <c r="T91" i="103" l="1"/>
  <c r="T102" i="103" l="1"/>
  <c r="T75" i="103"/>
  <c r="U75" i="103" s="1"/>
  <c r="S125" i="103" l="1"/>
  <c r="S153" i="103" l="1"/>
  <c r="S150" i="103"/>
  <c r="T153" i="103" l="1"/>
  <c r="U153" i="103" s="1"/>
  <c r="T150" i="103"/>
  <c r="U150" i="103" s="1"/>
  <c r="S163" i="103"/>
  <c r="T163" i="103" s="1"/>
  <c r="U163" i="103" s="1"/>
  <c r="S158" i="103"/>
  <c r="T158" i="103" s="1"/>
  <c r="U158" i="103" s="1"/>
  <c r="S159" i="103"/>
  <c r="T159" i="103" s="1"/>
  <c r="U159" i="103" s="1"/>
  <c r="S160" i="103"/>
  <c r="T160" i="103" s="1"/>
  <c r="U160" i="103" s="1"/>
  <c r="S161" i="103"/>
  <c r="T161" i="103" s="1"/>
  <c r="U161" i="103" s="1"/>
  <c r="S162" i="103"/>
  <c r="T162" i="103" s="1"/>
  <c r="U162" i="103" s="1"/>
  <c r="S157" i="103"/>
  <c r="T157" i="103" s="1"/>
  <c r="U157" i="103" s="1"/>
  <c r="S152" i="103"/>
  <c r="T152" i="103" s="1"/>
  <c r="S156" i="103"/>
  <c r="T156" i="103" s="1"/>
  <c r="U156" i="103" s="1"/>
  <c r="S155" i="103"/>
  <c r="T155" i="103" s="1"/>
  <c r="U155" i="103" s="1"/>
  <c r="U152" i="103" l="1"/>
  <c r="T52" i="103" l="1"/>
  <c r="U52" i="103" s="1"/>
  <c r="T49" i="103"/>
  <c r="U49" i="103" s="1"/>
  <c r="T70" i="103"/>
  <c r="T66" i="103"/>
  <c r="U66" i="103" s="1"/>
  <c r="T51" i="103" l="1"/>
  <c r="U51" i="103" s="1"/>
  <c r="T50" i="103"/>
  <c r="U50" i="103" s="1"/>
  <c r="T48" i="103"/>
  <c r="U48" i="103" s="1"/>
  <c r="T47" i="103"/>
  <c r="U47" i="103" s="1"/>
  <c r="T67" i="103"/>
  <c r="U67" i="103" s="1"/>
  <c r="T68" i="103"/>
  <c r="U68" i="103" s="1"/>
  <c r="S134" i="103" l="1"/>
  <c r="T134" i="103" s="1"/>
  <c r="U134" i="103" s="1"/>
  <c r="S154" i="103"/>
  <c r="T154" i="103" s="1"/>
  <c r="U154" i="103" s="1"/>
  <c r="S151" i="103"/>
  <c r="T151" i="103" s="1"/>
  <c r="S149" i="103"/>
  <c r="T149" i="103" s="1"/>
  <c r="S148" i="103"/>
  <c r="T148" i="103" s="1"/>
  <c r="S147" i="103"/>
  <c r="T147" i="103" s="1"/>
  <c r="S146" i="103"/>
  <c r="S145" i="103"/>
  <c r="T145" i="103" s="1"/>
  <c r="S141" i="103"/>
  <c r="S142" i="103"/>
  <c r="T142" i="103" s="1"/>
  <c r="S143" i="103"/>
  <c r="S144" i="103"/>
  <c r="T144" i="103" s="1"/>
  <c r="U151" i="103" l="1"/>
  <c r="U147" i="103"/>
  <c r="U148" i="103"/>
  <c r="U145" i="103"/>
  <c r="T146" i="103"/>
  <c r="U146" i="103" s="1"/>
  <c r="U149" i="103"/>
  <c r="U144" i="103"/>
  <c r="T143" i="103"/>
  <c r="U143" i="103" s="1"/>
  <c r="U142" i="103"/>
  <c r="T141" i="103"/>
  <c r="U141" i="103" s="1"/>
  <c r="T84" i="103" l="1"/>
  <c r="T85" i="103"/>
  <c r="T86" i="103"/>
  <c r="T82" i="103"/>
  <c r="U84" i="103" l="1"/>
  <c r="U85" i="103"/>
  <c r="U86" i="103"/>
  <c r="T83" i="103"/>
  <c r="U83" i="103" s="1"/>
  <c r="U82" i="103"/>
  <c r="T77" i="103"/>
  <c r="U77" i="103" s="1"/>
  <c r="T81" i="103"/>
  <c r="U81" i="103" s="1"/>
  <c r="T74" i="103"/>
  <c r="U74" i="103" s="1"/>
  <c r="T80" i="103"/>
  <c r="U80" i="103" s="1"/>
  <c r="T111" i="103" l="1"/>
  <c r="U111" i="103" s="1"/>
  <c r="T87" i="103" l="1"/>
  <c r="T79" i="103"/>
  <c r="U79" i="103" s="1"/>
  <c r="T76" i="103"/>
  <c r="U76" i="103" s="1"/>
  <c r="T46" i="103"/>
  <c r="U46" i="103" s="1"/>
  <c r="T44" i="103"/>
  <c r="U44" i="103" s="1"/>
  <c r="T43" i="103"/>
  <c r="T42" i="103"/>
  <c r="U42" i="103" s="1"/>
  <c r="T40" i="103"/>
  <c r="U40" i="103" s="1"/>
  <c r="T39" i="103"/>
  <c r="T38" i="103"/>
  <c r="U38" i="103" s="1"/>
  <c r="T36" i="103"/>
  <c r="T35" i="103"/>
  <c r="T34" i="103"/>
  <c r="T32" i="103"/>
  <c r="T31" i="103"/>
  <c r="T28" i="103"/>
  <c r="T27" i="103"/>
  <c r="T24" i="103"/>
  <c r="T23" i="103"/>
  <c r="T20" i="103"/>
  <c r="T19" i="103"/>
  <c r="T16" i="103"/>
  <c r="T15" i="103"/>
  <c r="T12" i="103"/>
  <c r="T11" i="103"/>
  <c r="S140" i="103"/>
  <c r="S139" i="103"/>
  <c r="T139" i="103" s="1"/>
  <c r="S138" i="103"/>
  <c r="S137" i="103"/>
  <c r="T137" i="103" s="1"/>
  <c r="S136" i="103"/>
  <c r="S135" i="103"/>
  <c r="S133" i="103"/>
  <c r="S132" i="103"/>
  <c r="T132" i="103" s="1"/>
  <c r="S131" i="103"/>
  <c r="T131" i="103" s="1"/>
  <c r="S130" i="103"/>
  <c r="S129" i="103"/>
  <c r="S128" i="103"/>
  <c r="T128" i="103" s="1"/>
  <c r="S127" i="103"/>
  <c r="S126" i="103"/>
  <c r="T124" i="103"/>
  <c r="T120" i="103"/>
  <c r="T113" i="103"/>
  <c r="T108" i="103"/>
  <c r="T104" i="103"/>
  <c r="T100" i="103"/>
  <c r="T94" i="103"/>
  <c r="T90" i="103"/>
  <c r="T89" i="103"/>
  <c r="T88" i="103"/>
  <c r="T73" i="103"/>
  <c r="T72" i="103"/>
  <c r="T71" i="103"/>
  <c r="T65" i="103"/>
  <c r="T64" i="103"/>
  <c r="T63" i="103"/>
  <c r="T62" i="103"/>
  <c r="T60" i="103"/>
  <c r="T59" i="103"/>
  <c r="T58" i="103"/>
  <c r="T57" i="103"/>
  <c r="T55" i="103"/>
  <c r="T54" i="103"/>
  <c r="T53" i="103"/>
  <c r="T10" i="103"/>
  <c r="T9" i="103"/>
  <c r="T8" i="103"/>
  <c r="T93" i="103" l="1"/>
  <c r="U93" i="103" s="1"/>
  <c r="T95" i="103"/>
  <c r="U95" i="103" s="1"/>
  <c r="T101" i="103"/>
  <c r="U101" i="103" s="1"/>
  <c r="T105" i="103"/>
  <c r="U105" i="103" s="1"/>
  <c r="T109" i="103"/>
  <c r="U109" i="103" s="1"/>
  <c r="T114" i="103"/>
  <c r="U114" i="103" s="1"/>
  <c r="T117" i="103"/>
  <c r="U117" i="103" s="1"/>
  <c r="T123" i="103"/>
  <c r="U123" i="103" s="1"/>
  <c r="T129" i="103"/>
  <c r="U129" i="103" s="1"/>
  <c r="U131" i="103"/>
  <c r="T133" i="103"/>
  <c r="U133" i="103" s="1"/>
  <c r="T138" i="103"/>
  <c r="U138" i="103" s="1"/>
  <c r="U139" i="103"/>
  <c r="T136" i="103"/>
  <c r="U136" i="103" s="1"/>
  <c r="T127" i="103"/>
  <c r="U127" i="103" s="1"/>
  <c r="T119" i="103"/>
  <c r="U119" i="103" s="1"/>
  <c r="T112" i="103"/>
  <c r="U112" i="103" s="1"/>
  <c r="U91" i="103"/>
  <c r="T99" i="103"/>
  <c r="U99" i="103" s="1"/>
  <c r="T61" i="103"/>
  <c r="U61" i="103" s="1"/>
  <c r="T121" i="103"/>
  <c r="U121" i="103" s="1"/>
  <c r="T116" i="103"/>
  <c r="U116" i="103" s="1"/>
  <c r="T107" i="103"/>
  <c r="U107" i="103" s="1"/>
  <c r="U102" i="103"/>
  <c r="T97" i="103"/>
  <c r="U97" i="103" s="1"/>
  <c r="U11" i="103"/>
  <c r="U15" i="103"/>
  <c r="U19" i="103"/>
  <c r="U23" i="103"/>
  <c r="U27" i="103"/>
  <c r="U31" i="103"/>
  <c r="U35" i="103"/>
  <c r="U39" i="103"/>
  <c r="U43" i="103"/>
  <c r="U87" i="103"/>
  <c r="T78" i="103"/>
  <c r="U78" i="103" s="1"/>
  <c r="T45" i="103"/>
  <c r="U45" i="103" s="1"/>
  <c r="T41" i="103"/>
  <c r="U41" i="103" s="1"/>
  <c r="T37" i="103"/>
  <c r="U37" i="103" s="1"/>
  <c r="T33" i="103"/>
  <c r="U33" i="103" s="1"/>
  <c r="T29" i="103"/>
  <c r="U29" i="103" s="1"/>
  <c r="T25" i="103"/>
  <c r="U25" i="103" s="1"/>
  <c r="T21" i="103"/>
  <c r="U21" i="103" s="1"/>
  <c r="T17" i="103"/>
  <c r="U17" i="103" s="1"/>
  <c r="T13" i="103"/>
  <c r="U13" i="103" s="1"/>
  <c r="T140" i="103"/>
  <c r="U140" i="103" s="1"/>
  <c r="U36" i="103"/>
  <c r="U34" i="103"/>
  <c r="U32" i="103"/>
  <c r="U28" i="103"/>
  <c r="U24" i="103"/>
  <c r="U20" i="103"/>
  <c r="U16" i="103"/>
  <c r="U12" i="103"/>
  <c r="U137" i="103"/>
  <c r="U132" i="103"/>
  <c r="U128" i="103"/>
  <c r="U124" i="103"/>
  <c r="U120" i="103"/>
  <c r="U113" i="103"/>
  <c r="U108" i="103"/>
  <c r="U104" i="103"/>
  <c r="U100" i="103"/>
  <c r="U94" i="103"/>
  <c r="T30" i="103"/>
  <c r="U30" i="103" s="1"/>
  <c r="T26" i="103"/>
  <c r="U26" i="103" s="1"/>
  <c r="T22" i="103"/>
  <c r="U22" i="103" s="1"/>
  <c r="T18" i="103"/>
  <c r="U18" i="103" s="1"/>
  <c r="T14" i="103"/>
  <c r="U14" i="103" s="1"/>
  <c r="T135" i="103"/>
  <c r="U135" i="103" s="1"/>
  <c r="T130" i="103"/>
  <c r="U130" i="103" s="1"/>
  <c r="T126" i="103"/>
  <c r="U126" i="103" s="1"/>
  <c r="T122" i="103"/>
  <c r="U122" i="103" s="1"/>
  <c r="T118" i="103"/>
  <c r="U118" i="103" s="1"/>
  <c r="T115" i="103"/>
  <c r="U115" i="103" s="1"/>
  <c r="T110" i="103"/>
  <c r="U110" i="103" s="1"/>
  <c r="T106" i="103"/>
  <c r="U106" i="103" s="1"/>
  <c r="T103" i="103"/>
  <c r="U103" i="103" s="1"/>
  <c r="T92" i="103"/>
  <c r="U92" i="103" s="1"/>
  <c r="T98" i="103"/>
  <c r="U98" i="103" s="1"/>
  <c r="T96" i="103"/>
  <c r="U96" i="103" s="1"/>
  <c r="T56" i="103"/>
  <c r="U56" i="103" s="1"/>
  <c r="H164" i="103"/>
  <c r="I164" i="103"/>
  <c r="J164" i="103"/>
  <c r="K164" i="103"/>
  <c r="L164" i="103"/>
  <c r="M164" i="103"/>
  <c r="N164" i="103"/>
  <c r="O164" i="103"/>
  <c r="P164" i="103"/>
  <c r="Q164" i="103"/>
  <c r="R164" i="103"/>
  <c r="G164" i="103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Q62" i="105" l="1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P90" i="104" s="1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O90" i="104" l="1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T7" i="103" l="1"/>
  <c r="U53" i="103" l="1"/>
  <c r="U90" i="103"/>
  <c r="U89" i="103"/>
  <c r="U59" i="103"/>
  <c r="U72" i="103"/>
  <c r="U71" i="103"/>
  <c r="U73" i="103"/>
  <c r="U65" i="103"/>
  <c r="U63" i="103"/>
  <c r="U88" i="103"/>
  <c r="U7" i="103" l="1"/>
  <c r="S164" i="103" l="1"/>
  <c r="T125" i="103"/>
  <c r="T164" i="103" s="1"/>
  <c r="U125" i="103" l="1"/>
  <c r="U164" i="103" s="1"/>
</calcChain>
</file>

<file path=xl/comments1.xml><?xml version="1.0" encoding="utf-8"?>
<comments xmlns="http://schemas.openxmlformats.org/spreadsheetml/2006/main">
  <authors>
    <author>RRHH</author>
  </authors>
  <commentList>
    <comment ref="K36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>
  <authors>
    <author>RRHH</author>
  </authors>
  <commentList>
    <comment ref="O34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<sst xmlns="http://schemas.openxmlformats.org/spreadsheetml/2006/main" count="662" uniqueCount="427">
  <si>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</si>
  <si>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</si>
  <si>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</si>
  <si>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</si>
  <si>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</si>
  <si>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</si>
  <si>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</si>
  <si>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</si>
  <si>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</si>
  <si>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</si>
  <si>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</si>
  <si>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</si>
  <si>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</si>
  <si>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</si>
  <si>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</si>
  <si>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</si>
  <si>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</si>
  <si>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</si>
  <si>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</si>
  <si>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</si>
  <si>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</si>
  <si>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</si>
  <si>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</si>
  <si>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 xml:space="preserve">MONTO A DICIEMBRE </t>
  </si>
  <si>
    <t xml:space="preserve">Jornales </t>
  </si>
  <si>
    <t>Honorarios Profesionales</t>
  </si>
  <si>
    <t>AGUINALDO 2016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</si>
  <si>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</si>
  <si>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</si>
  <si>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</si>
  <si>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</si>
  <si>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</si>
  <si>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</si>
  <si>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</si>
  <si>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</si>
  <si>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</si>
  <si>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</si>
  <si>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</si>
  <si>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</si>
  <si>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</si>
  <si>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</si>
  <si>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</si>
  <si>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</si>
  <si>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</si>
  <si>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</si>
  <si>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</si>
  <si>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</si>
  <si>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</si>
  <si>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</si>
  <si>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</si>
  <si>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</si>
  <si>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</si>
  <si>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</si>
  <si>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</si>
  <si>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</si>
  <si>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</si>
  <si>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</si>
  <si>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</si>
  <si>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</si>
  <si>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</si>
  <si>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</si>
  <si>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</si>
  <si>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</si>
  <si>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</si>
  <si>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</si>
  <si>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</si>
  <si>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</si>
  <si>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</si>
  <si>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</si>
  <si>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</si>
  <si>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</si>
  <si>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</si>
  <si>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</si>
  <si>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</si>
  <si>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</si>
  <si>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</si>
  <si>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</si>
  <si>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</si>
  <si>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</si>
  <si>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</si>
  <si>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</si>
  <si>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</si>
  <si>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</si>
  <si>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</si>
  <si>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</si>
  <si>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</si>
  <si>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</si>
  <si>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</si>
  <si>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</si>
  <si>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</si>
  <si>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</si>
  <si>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</si>
  <si>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</si>
  <si>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</si>
  <si>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</si>
  <si>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</si>
  <si>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</si>
  <si>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</si>
  <si>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</si>
  <si>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</si>
  <si>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</si>
  <si>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</si>
  <si>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</si>
  <si>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</si>
  <si>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</si>
  <si>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</si>
  <si>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</si>
  <si>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</si>
  <si>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</si>
  <si>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</si>
  <si>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</si>
  <si>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</si>
  <si>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</si>
  <si>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</si>
  <si>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</si>
  <si>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</si>
  <si>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</si>
  <si>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</si>
  <si>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</si>
  <si>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</si>
  <si>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</si>
  <si>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</si>
  <si>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</si>
  <si>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</si>
  <si>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</si>
  <si>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</si>
  <si>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</si>
  <si>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</si>
  <si>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</si>
  <si>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</si>
  <si>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</si>
  <si>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</si>
  <si>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</si>
  <si>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</si>
  <si>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</si>
  <si>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</si>
  <si>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</si>
  <si>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</si>
  <si>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</si>
  <si>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</si>
  <si>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</si>
  <si>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</si>
  <si>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</si>
  <si>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</si>
  <si>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</si>
  <si>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</si>
  <si>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</si>
  <si>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</si>
  <si>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</si>
  <si>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</si>
  <si>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</si>
  <si>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</si>
  <si>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</si>
  <si>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</si>
  <si>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</si>
  <si>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</si>
  <si>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</si>
  <si>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</si>
  <si>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</si>
  <si>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</si>
  <si>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</si>
  <si>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</si>
  <si>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</si>
  <si>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</si>
  <si>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</si>
  <si>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</si>
  <si>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</si>
  <si>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</si>
  <si>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</si>
  <si>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</si>
  <si>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</si>
  <si>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</si>
  <si>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</si>
  <si>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</si>
  <si>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</si>
  <si>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</si>
  <si>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</si>
  <si>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</si>
  <si>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</si>
  <si>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</si>
  <si>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</si>
  <si>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</si>
  <si>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</si>
  <si>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</si>
  <si>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</si>
  <si>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</si>
  <si>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</si>
  <si>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</si>
  <si>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</si>
  <si>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</si>
  <si>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</si>
  <si>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</si>
  <si>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</si>
  <si>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</si>
  <si>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</si>
  <si>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</si>
  <si>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</si>
  <si>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</si>
  <si>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</si>
  <si>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</si>
  <si>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</si>
  <si>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</si>
  <si>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</si>
  <si>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</si>
  <si>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</si>
  <si>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</si>
  <si>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</si>
  <si>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</si>
  <si>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</si>
  <si>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</si>
  <si>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</si>
  <si>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</si>
  <si>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</si>
  <si>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</si>
  <si>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</si>
  <si>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</si>
  <si>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</si>
  <si>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</si>
  <si>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</si>
  <si>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</si>
  <si>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</si>
  <si>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</si>
  <si>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</si>
  <si>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</si>
  <si>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</si>
  <si>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</si>
  <si>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</si>
  <si>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</si>
  <si>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</si>
  <si>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</si>
  <si>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</si>
  <si>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</si>
  <si>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</si>
  <si>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</si>
  <si>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</si>
  <si>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</si>
  <si>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</si>
  <si>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</si>
  <si>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</si>
  <si>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</si>
  <si>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</si>
  <si>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</si>
  <si>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</si>
  <si>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</si>
  <si>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</si>
  <si>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</si>
  <si>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</si>
  <si>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</si>
  <si>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</si>
  <si>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</si>
  <si>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</si>
  <si>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</si>
  <si>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</si>
  <si>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</si>
  <si>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</si>
  <si>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</si>
  <si>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</si>
  <si>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</si>
  <si>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</si>
  <si>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</si>
  <si>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</si>
  <si>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</si>
  <si>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</si>
  <si>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</si>
  <si>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</si>
  <si>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</si>
  <si>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</si>
  <si>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</si>
  <si>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</si>
  <si>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</si>
  <si>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</si>
  <si>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</si>
  <si>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</si>
  <si>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</si>
  <si>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</si>
  <si>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</si>
  <si>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</si>
  <si>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</si>
  <si>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</si>
  <si>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</si>
  <si>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</si>
  <si>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</si>
  <si>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</si>
  <si>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</si>
  <si>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</si>
  <si>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</si>
  <si>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</si>
  <si>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</si>
  <si>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</si>
  <si>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</si>
  <si>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</si>
  <si>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</si>
  <si>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</si>
  <si>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</si>
  <si>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</si>
  <si>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</si>
  <si>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</si>
  <si>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</si>
  <si>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</si>
  <si>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</si>
  <si>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</si>
  <si>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</si>
  <si>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</si>
  <si>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</si>
  <si>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TOTALE EN GS.</t>
  </si>
  <si>
    <t>CORRESPONDIENTE AL EJERCICIO FISCAL 2020</t>
  </si>
  <si>
    <t>CUMPLIMIENTO DEL ARTÍCULO 7 DE LA LEY 5189/2014 - PARA INFORMACION EN LA PAGINA WEB INSTITUCIONAL.</t>
  </si>
  <si>
    <t>PLANILLA GENERAL DE PAGOS  DE LA MUNICIPALIDAD DE GUARAMBARE</t>
  </si>
  <si>
    <t>JOSE ASUNCION VALLEJOS SERVIN</t>
  </si>
  <si>
    <t>SONIA BEATRIZ TOLEDO INSAURRALDE</t>
  </si>
  <si>
    <t>ALBA ROSA MENDOZA FRETEZ</t>
  </si>
  <si>
    <t>JOEL RICARDO SANABRIA NARVAEZ</t>
  </si>
  <si>
    <t>JUANA ASUNCION RAMOS DE TINTEL</t>
  </si>
  <si>
    <t>CRISTINA LAUREANA OVIEDO MANCUELO</t>
  </si>
  <si>
    <t>CARMEN ROSALINDA BENITEZ ZUNINI</t>
  </si>
  <si>
    <t xml:space="preserve">MIRTHA NUÑEZ </t>
  </si>
  <si>
    <t>LUIS JAVIER VERON MEDINA</t>
  </si>
  <si>
    <t>MARIA ESTHER INSAURRALDE MOLINA</t>
  </si>
  <si>
    <t>MIRNA TERESA CANTERO ARIAS</t>
  </si>
  <si>
    <t>LAURA SILVA</t>
  </si>
  <si>
    <t>SANDRA CAROLINA BENITEZ</t>
  </si>
  <si>
    <t>MEDARDO BOGADO GONZALEZ</t>
  </si>
  <si>
    <t>JULIO CESAR ORTIZ GONZALEZ</t>
  </si>
  <si>
    <t>NATALIA JOHANA TABOADA CENTIRION</t>
  </si>
  <si>
    <t>OSCAR FELICIANO LOPEZ TINTEL</t>
  </si>
  <si>
    <t>DANIELA TORALES BERNAL</t>
  </si>
  <si>
    <t>VIVIAN MARIA ANDREA GONZALEZ ACOSTA</t>
  </si>
  <si>
    <t>SILVIA MARIA QUINTANA LOPEZ</t>
  </si>
  <si>
    <t>CLAUDIO JULIAN BENITEZ</t>
  </si>
  <si>
    <t>LETICIA MAGALI ECHEVERZ NOTARIO</t>
  </si>
  <si>
    <t>Personal Tecnico</t>
  </si>
  <si>
    <t xml:space="preserve">ZULLI ELIZABETH GONZALEZ </t>
  </si>
  <si>
    <t>MONICA MARIEL ALVARENGA</t>
  </si>
  <si>
    <t>ALICIA CAMPUZANO</t>
  </si>
  <si>
    <t>EMILIO FARINA</t>
  </si>
  <si>
    <t>SANTIAGO CENTURION</t>
  </si>
  <si>
    <t>RICARDO ABEL BENITEZ</t>
  </si>
  <si>
    <t>JOSE RAMON ESCOBAR</t>
  </si>
  <si>
    <t>MILCIADES MORA</t>
  </si>
  <si>
    <t>RAMON OCAMPO</t>
  </si>
  <si>
    <t>ELVIRA ESTHER ENRIQUEZ</t>
  </si>
  <si>
    <t>VICENTE RAMON BAEZ</t>
  </si>
  <si>
    <t>DOMI MERCEDES SERVIN</t>
  </si>
  <si>
    <t>NATALIA ANALIA MORA</t>
  </si>
  <si>
    <t>JUAN VILLAR</t>
  </si>
  <si>
    <t>VIVIANA VAEZKEN</t>
  </si>
  <si>
    <t>MARIA MEDINA</t>
  </si>
  <si>
    <t>MAIDA ELENA CAZAL</t>
  </si>
  <si>
    <t>ROCIO GRICEL MACHUCA</t>
  </si>
  <si>
    <t>JUAN ANGEL ARANDA</t>
  </si>
  <si>
    <t>FIDELINA UDRIZAR</t>
  </si>
  <si>
    <t>EDGAR VAZQUEZ</t>
  </si>
  <si>
    <t>MIRIAN ROSA CACERES</t>
  </si>
  <si>
    <t>PABLO CACERES</t>
  </si>
  <si>
    <t>BENIGNO TINTEL</t>
  </si>
  <si>
    <t>RAMON ARSENIO RAMIREZ</t>
  </si>
  <si>
    <t>JULIO CESAR NOGUERA</t>
  </si>
  <si>
    <t>ELADIO CUENCA PRIETO</t>
  </si>
  <si>
    <t>MILNER ENRIQUE NARVAEZ</t>
  </si>
  <si>
    <t>RODOLFO GABRIEL TABOADA</t>
  </si>
  <si>
    <t>LIZ MERCEDES SANCHEZ</t>
  </si>
  <si>
    <t xml:space="preserve">FRANCISCO GUERRERO </t>
  </si>
  <si>
    <t>ESCOLASTICO DIAZ GILL</t>
  </si>
  <si>
    <t>MARIA GRACIELA ALFONSO</t>
  </si>
  <si>
    <t>JUAN CARLOS VERON</t>
  </si>
  <si>
    <t>WILFRIDO LOPEZ</t>
  </si>
  <si>
    <t>MARIA NATIVIDAD FRETEZ</t>
  </si>
  <si>
    <t>MONICA GONZALEZ</t>
  </si>
  <si>
    <t>EFRAIN ROBERTO KUHN</t>
  </si>
  <si>
    <t>MIRIAN DEL PILAR TORALES</t>
  </si>
  <si>
    <t>ROSSANA BELEN ESCOBAR</t>
  </si>
  <si>
    <t>DEL PILAR CONCEPCION GILL</t>
  </si>
  <si>
    <t>SONIA ELIZABETH FARIÑA</t>
  </si>
  <si>
    <t>OSCAR OLMEDO MORA</t>
  </si>
  <si>
    <t>MARIA MAGDALENA RIVEROS</t>
  </si>
  <si>
    <t>LUIS MIGUEL RAMIREZ</t>
  </si>
  <si>
    <t>ANTONIO SALVADOR VERON</t>
  </si>
  <si>
    <t>PEDRO PINEDA RAMIREZ</t>
  </si>
  <si>
    <t>JOSE ANTONIO RAMOS VERON</t>
  </si>
  <si>
    <t>ARISTIDES FRETEZ  ARANDA</t>
  </si>
  <si>
    <t>ROSANA CARDOZO</t>
  </si>
  <si>
    <t>FIDEL ANIBAL FERNANDEZ</t>
  </si>
  <si>
    <t>RUTH ROMINA ARIAS</t>
  </si>
  <si>
    <t>HUGO CESAR ARANDA</t>
  </si>
  <si>
    <t>PELAGIO VEGA</t>
  </si>
  <si>
    <t>JUAN GONZALEZ BAEZ</t>
  </si>
  <si>
    <t>GUSTAVO GONZALEZ</t>
  </si>
  <si>
    <t>DIOSNEL LOPEZ</t>
  </si>
  <si>
    <t>CARLOS ANTONIO VERON</t>
  </si>
  <si>
    <t>ALEJANDRO BENITEZ</t>
  </si>
  <si>
    <t>JORGE PAEZ</t>
  </si>
  <si>
    <t>VALERIO MACHUCA BARRETO</t>
  </si>
  <si>
    <t xml:space="preserve">NANCY HAIDEE ORTIZ </t>
  </si>
  <si>
    <t>AVILIO LEGUIZAMON</t>
  </si>
  <si>
    <t>HUGO ANTONIO REYES</t>
  </si>
  <si>
    <t>SATURNINO NUÑEZ</t>
  </si>
  <si>
    <t>JUANA FRETEZ VDA DE AGUILAR</t>
  </si>
  <si>
    <t>LIZ MARIELA VERA PAEZ</t>
  </si>
  <si>
    <t>JUANA MEDINA</t>
  </si>
  <si>
    <t>BASILIO MARECO</t>
  </si>
  <si>
    <t>EMILIO ARNALDO MORA</t>
  </si>
  <si>
    <t>HUGO MILCIADES MORA SOLIS</t>
  </si>
  <si>
    <t>LUIS ALBERTO RUIZ DIAZ</t>
  </si>
  <si>
    <t>GLADIS LETICIA CACERES SAMUDIO</t>
  </si>
  <si>
    <t>MAXIMINO DANIEL ARGUELLO VALDEZ</t>
  </si>
  <si>
    <t>ZENEIDA MAGDALENA LOPEZ MARTINEZ</t>
  </si>
  <si>
    <t>CANDIDO ARRUA ACOSTA</t>
  </si>
  <si>
    <t>OSCAR VICENTE CANTERO ARIAS</t>
  </si>
  <si>
    <t>ANTONINO BENITEZ VILLALBA</t>
  </si>
  <si>
    <t>ANA MARIA FELIU DE ORUE</t>
  </si>
  <si>
    <t>ERALIO UNZAIN FRIVAS</t>
  </si>
  <si>
    <t>FREDY ARNALDO JARA ARMOA</t>
  </si>
  <si>
    <t>HUGO CESAR NARVAEZ</t>
  </si>
  <si>
    <t>JUAN JOSE VAESKEN VAZQUEZ</t>
  </si>
  <si>
    <t>SANTIAGO LUIS CANTERO</t>
  </si>
  <si>
    <t>PAOLA EUGENIA ARGUELLO CHAMORRO</t>
  </si>
  <si>
    <t xml:space="preserve">HECTOR AMARILLA MAIDANA </t>
  </si>
  <si>
    <t>r</t>
  </si>
  <si>
    <t xml:space="preserve">ROBERTO MACIEL </t>
  </si>
  <si>
    <t>ELISANDRA A. CACERES</t>
  </si>
  <si>
    <t>OSVALDO J. LOPEZ ESCOBAR</t>
  </si>
  <si>
    <t>SUSAN P. SALEB CUENCA</t>
  </si>
  <si>
    <t>JORGE D. PESOA CABRERA</t>
  </si>
  <si>
    <t>SERGIO D. ORTELLADO MOLINA</t>
  </si>
  <si>
    <t>CLAUDIA L. QUINTANA TINTEL</t>
  </si>
  <si>
    <t>KATHERIN B. AGUILAR A.</t>
  </si>
  <si>
    <t>ARIEL 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</si>
</sst>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€_-;\-* #,##0.00\ _€_-;_-* &quot;-&quot;??\ _€_-;_-@_-"/>
    <numFmt numFmtId="165" formatCode="_(&quot;Gs&quot;\ * #,##0_);_(&quot;Gs&quot;\ * \(#,##0\);_(&quot;Gs&quot;\ * &quot;-&quot;_);_(@_)"/>
    <numFmt numFmtId="166" formatCode="_-* #,##0_-;\-* #,##0_-;_-* &quot;-&quot;_-;_-@_-"/>
    <numFmt numFmtId="167" formatCode="_-* #,##0.00_-;\-* #,##0.00_-;_-* &quot;-&quot;??_-;_-@_-"/>
    <numFmt numFmtId="168" formatCode="#,##0;[Red]#,##0"/>
    <numFmt numFmtId="169" formatCode="_-[$€]* #,##0.00_-;\-[$€]* #,##0.00_-;_-[$€]* &quot;-&quot;??_-;_-@_-"/>
    <numFmt numFmtId="170" formatCode="_-* #,##0_-;\-* #,##0_-;_-* &quot;-&quot;??_-;_-@_-"/>
    <numFmt numFmtId="171" formatCode="_-* #,##0.000_-;\-* #,##0.000_-;_-* &quot;-&quot;??_-;_-@_-"/>
    <numFmt numFmtId="172" formatCode="_(* #,##0_);_(* \(#,##0\);_(* &quot;-&quot;??_);_(@_)"/>
    <numFmt numFmtId="173" formatCode="_-* #,##0\ _€_-;\-* #,##0\ _€_-;_-* &quot;-&quot;??\ _€_-;_-@_-"/>
  </numFmts>
  <fonts count="7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 tint="0.3999755851924192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 Black"/>
      <family val="2"/>
    </font>
    <font>
      <b/>
      <sz val="14"/>
      <name val="Arial Black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377">
    <xf numFmtId="0" fontId="0" fillId="0" borderId="0" xfId="0"/>
    <xf numFmtId="0" fontId="4" fillId="0" borderId="0" xfId="0" applyFont="1"/>
    <xf numFmtId="0" fontId="0" fillId="2" borderId="0" xfId="0" applyFill="1"/>
    <xf numFmtId="0" fontId="3" fillId="0" borderId="0" xfId="0" applyFont="1"/>
    <xf numFmtId="168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172" fontId="18" fillId="2" borderId="1" xfId="2" applyNumberFormat="1" applyFont="1" applyFill="1" applyBorder="1" applyAlignment="1">
      <alignment horizontal="left" vertical="center" wrapText="1"/>
    </xf>
    <xf numFmtId="172" fontId="18" fillId="0" borderId="1" xfId="2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3" fillId="0" borderId="0" xfId="0" applyNumberFormat="1" applyFont="1"/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NumberFormat="1" applyFill="1"/>
    <xf numFmtId="0" fontId="17" fillId="0" borderId="0" xfId="0" applyNumberFormat="1" applyFont="1"/>
    <xf numFmtId="171" fontId="2" fillId="2" borderId="0" xfId="2" applyNumberFormat="1" applyFont="1" applyFill="1" applyBorder="1" applyAlignment="1">
      <alignment horizontal="center"/>
    </xf>
    <xf numFmtId="171" fontId="5" fillId="2" borderId="0" xfId="2" applyNumberFormat="1" applyFont="1" applyFill="1" applyBorder="1" applyAlignment="1">
      <alignment horizontal="center"/>
    </xf>
    <xf numFmtId="171" fontId="0" fillId="2" borderId="0" xfId="2" applyNumberFormat="1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18" fillId="0" borderId="1" xfId="0" applyNumberFormat="1" applyFont="1" applyFill="1" applyBorder="1" applyAlignment="1">
      <alignment horizontal="left" vertical="center"/>
    </xf>
    <xf numFmtId="3" fontId="24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 vertical="center"/>
    </xf>
    <xf numFmtId="172" fontId="18" fillId="4" borderId="1" xfId="2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3" fontId="23" fillId="4" borderId="1" xfId="0" applyNumberFormat="1" applyFont="1" applyFill="1" applyBorder="1" applyAlignment="1">
      <alignment horizontal="right" wrapText="1"/>
    </xf>
    <xf numFmtId="3" fontId="18" fillId="4" borderId="1" xfId="0" applyNumberFormat="1" applyFont="1" applyFill="1" applyBorder="1" applyAlignment="1">
      <alignment horizontal="left" vertical="center" wrapText="1"/>
    </xf>
    <xf numFmtId="3" fontId="23" fillId="4" borderId="1" xfId="0" applyNumberFormat="1" applyFont="1" applyFill="1" applyBorder="1" applyAlignment="1">
      <alignment horizontal="right" vertical="center" wrapText="1"/>
    </xf>
    <xf numFmtId="3" fontId="18" fillId="4" borderId="1" xfId="0" applyNumberFormat="1" applyFont="1" applyFill="1" applyBorder="1" applyAlignment="1">
      <alignment horizontal="left" vertical="center"/>
    </xf>
    <xf numFmtId="3" fontId="18" fillId="4" borderId="1" xfId="4" applyNumberFormat="1" applyFont="1" applyFill="1" applyBorder="1" applyAlignment="1">
      <alignment horizontal="right" vertical="center" wrapText="1"/>
    </xf>
    <xf numFmtId="3" fontId="23" fillId="2" borderId="1" xfId="0" applyNumberFormat="1" applyFont="1" applyFill="1" applyBorder="1" applyAlignment="1">
      <alignment horizontal="right" vertical="center" wrapText="1"/>
    </xf>
    <xf numFmtId="3" fontId="25" fillId="0" borderId="1" xfId="0" applyNumberFormat="1" applyFont="1" applyFill="1" applyBorder="1" applyAlignment="1">
      <alignment horizontal="right" vertical="center" wrapText="1"/>
    </xf>
    <xf numFmtId="172" fontId="0" fillId="0" borderId="0" xfId="2" applyNumberFormat="1" applyFont="1"/>
    <xf numFmtId="0" fontId="26" fillId="0" borderId="0" xfId="0" applyFont="1"/>
    <xf numFmtId="0" fontId="14" fillId="0" borderId="0" xfId="0" applyFont="1"/>
    <xf numFmtId="0" fontId="13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2" fontId="0" fillId="0" borderId="0" xfId="2" applyNumberFormat="1" applyFont="1" applyAlignment="1">
      <alignment vertical="center"/>
    </xf>
    <xf numFmtId="0" fontId="33" fillId="5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 vertical="center" wrapText="1"/>
    </xf>
    <xf numFmtId="3" fontId="35" fillId="2" borderId="1" xfId="0" applyNumberFormat="1" applyFont="1" applyFill="1" applyBorder="1" applyAlignment="1">
      <alignment horizontal="right" vertical="center" wrapText="1"/>
    </xf>
    <xf numFmtId="3" fontId="36" fillId="2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2" fontId="13" fillId="2" borderId="0" xfId="2" applyNumberFormat="1" applyFont="1" applyFill="1"/>
    <xf numFmtId="0" fontId="13" fillId="2" borderId="0" xfId="0" applyFont="1" applyFill="1"/>
    <xf numFmtId="3" fontId="23" fillId="2" borderId="2" xfId="0" applyNumberFormat="1" applyFont="1" applyFill="1" applyBorder="1" applyAlignment="1">
      <alignment horizontal="right" vertical="center" wrapText="1"/>
    </xf>
    <xf numFmtId="3" fontId="36" fillId="2" borderId="2" xfId="0" applyNumberFormat="1" applyFont="1" applyFill="1" applyBorder="1" applyAlignment="1">
      <alignment horizontal="right" vertical="center" wrapText="1"/>
    </xf>
    <xf numFmtId="3" fontId="23" fillId="0" borderId="2" xfId="0" applyNumberFormat="1" applyFont="1" applyFill="1" applyBorder="1" applyAlignment="1">
      <alignment horizontal="right" vertical="center" wrapText="1"/>
    </xf>
    <xf numFmtId="3" fontId="37" fillId="0" borderId="1" xfId="0" applyNumberFormat="1" applyFont="1" applyFill="1" applyBorder="1" applyAlignment="1">
      <alignment horizontal="right" vertical="center" wrapText="1"/>
    </xf>
    <xf numFmtId="3" fontId="25" fillId="2" borderId="1" xfId="0" applyNumberFormat="1" applyFont="1" applyFill="1" applyBorder="1" applyAlignment="1">
      <alignment horizontal="right" vertical="center" wrapText="1"/>
    </xf>
    <xf numFmtId="3" fontId="25" fillId="0" borderId="2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horizontal="right" vertical="center" wrapText="1"/>
    </xf>
    <xf numFmtId="0" fontId="38" fillId="5" borderId="10" xfId="0" applyFont="1" applyFill="1" applyBorder="1" applyAlignment="1">
      <alignment wrapText="1"/>
    </xf>
    <xf numFmtId="0" fontId="38" fillId="5" borderId="11" xfId="0" applyFont="1" applyFill="1" applyBorder="1" applyAlignment="1">
      <alignment wrapText="1"/>
    </xf>
    <xf numFmtId="0" fontId="39" fillId="5" borderId="2" xfId="0" applyFont="1" applyFill="1" applyBorder="1" applyAlignment="1">
      <alignment horizontal="right" wrapText="1"/>
    </xf>
    <xf numFmtId="3" fontId="39" fillId="5" borderId="2" xfId="0" applyNumberFormat="1" applyFont="1" applyFill="1" applyBorder="1" applyAlignment="1">
      <alignment horizontal="right" wrapText="1"/>
    </xf>
    <xf numFmtId="3" fontId="14" fillId="5" borderId="2" xfId="0" applyNumberFormat="1" applyFont="1" applyFill="1" applyBorder="1" applyAlignment="1">
      <alignment horizontal="right" wrapText="1"/>
    </xf>
    <xf numFmtId="0" fontId="0" fillId="0" borderId="0" xfId="0" applyBorder="1" applyAlignment="1">
      <alignment wrapText="1"/>
    </xf>
    <xf numFmtId="0" fontId="40" fillId="3" borderId="0" xfId="0" applyFont="1" applyFill="1" applyBorder="1" applyAlignment="1">
      <alignment horizontal="right" wrapText="1"/>
    </xf>
    <xf numFmtId="172" fontId="40" fillId="3" borderId="0" xfId="2" applyNumberFormat="1" applyFont="1" applyFill="1" applyBorder="1" applyAlignment="1">
      <alignment wrapText="1"/>
    </xf>
    <xf numFmtId="165" fontId="40" fillId="3" borderId="0" xfId="2" applyNumberFormat="1" applyFont="1" applyFill="1" applyBorder="1" applyAlignment="1">
      <alignment wrapText="1"/>
    </xf>
    <xf numFmtId="165" fontId="41" fillId="3" borderId="0" xfId="2" applyNumberFormat="1" applyFont="1" applyFill="1" applyBorder="1" applyAlignment="1">
      <alignment wrapText="1"/>
    </xf>
    <xf numFmtId="172" fontId="0" fillId="3" borderId="0" xfId="0" applyNumberFormat="1" applyFill="1" applyBorder="1" applyAlignment="1">
      <alignment wrapText="1"/>
    </xf>
    <xf numFmtId="0" fontId="11" fillId="0" borderId="0" xfId="0" applyFont="1" applyBorder="1" applyAlignment="1">
      <alignment horizontal="right" wrapText="1"/>
    </xf>
    <xf numFmtId="172" fontId="11" fillId="0" borderId="0" xfId="2" applyNumberFormat="1" applyFont="1" applyBorder="1" applyAlignment="1">
      <alignment wrapText="1"/>
    </xf>
    <xf numFmtId="165" fontId="11" fillId="0" borderId="0" xfId="2" applyNumberFormat="1" applyFont="1" applyBorder="1" applyAlignment="1">
      <alignment wrapText="1"/>
    </xf>
    <xf numFmtId="165" fontId="42" fillId="0" borderId="0" xfId="2" applyNumberFormat="1" applyFont="1" applyBorder="1" applyAlignment="1">
      <alignment wrapText="1"/>
    </xf>
    <xf numFmtId="0" fontId="23" fillId="0" borderId="0" xfId="0" applyFont="1"/>
    <xf numFmtId="0" fontId="44" fillId="0" borderId="0" xfId="2" applyNumberFormat="1" applyFont="1" applyAlignment="1">
      <alignment vertical="center"/>
    </xf>
    <xf numFmtId="0" fontId="45" fillId="0" borderId="0" xfId="2" applyNumberFormat="1" applyFont="1" applyAlignment="1">
      <alignment vertical="center"/>
    </xf>
    <xf numFmtId="0" fontId="10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172" fontId="14" fillId="0" borderId="0" xfId="2" applyNumberFormat="1" applyFont="1"/>
    <xf numFmtId="0" fontId="0" fillId="0" borderId="0" xfId="0" applyFont="1"/>
    <xf numFmtId="172" fontId="26" fillId="0" borderId="0" xfId="2" applyNumberFormat="1" applyFont="1"/>
    <xf numFmtId="172" fontId="12" fillId="0" borderId="0" xfId="2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Alignment="1"/>
    <xf numFmtId="3" fontId="17" fillId="0" borderId="0" xfId="0" applyNumberFormat="1" applyFont="1" applyFill="1" applyAlignment="1">
      <alignment horizontal="center"/>
    </xf>
    <xf numFmtId="0" fontId="17" fillId="0" borderId="0" xfId="0" applyFont="1" applyAlignment="1"/>
    <xf numFmtId="0" fontId="47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8" fillId="3" borderId="0" xfId="0" applyNumberFormat="1" applyFont="1" applyFill="1"/>
    <xf numFmtId="3" fontId="49" fillId="3" borderId="0" xfId="0" applyNumberFormat="1" applyFont="1" applyFill="1"/>
    <xf numFmtId="0" fontId="33" fillId="6" borderId="1" xfId="0" applyFont="1" applyFill="1" applyBorder="1" applyAlignment="1">
      <alignment horizontal="center"/>
    </xf>
    <xf numFmtId="3" fontId="23" fillId="6" borderId="1" xfId="0" applyNumberFormat="1" applyFont="1" applyFill="1" applyBorder="1" applyAlignment="1">
      <alignment horizontal="right" wrapText="1"/>
    </xf>
    <xf numFmtId="0" fontId="18" fillId="6" borderId="1" xfId="0" applyFont="1" applyFill="1" applyBorder="1" applyAlignment="1">
      <alignment horizontal="left" vertical="center" wrapText="1"/>
    </xf>
    <xf numFmtId="3" fontId="23" fillId="6" borderId="1" xfId="0" applyNumberFormat="1" applyFont="1" applyFill="1" applyBorder="1" applyAlignment="1">
      <alignment horizontal="right" vertical="center" wrapText="1"/>
    </xf>
    <xf numFmtId="3" fontId="36" fillId="6" borderId="1" xfId="0" applyNumberFormat="1" applyFont="1" applyFill="1" applyBorder="1" applyAlignment="1">
      <alignment horizontal="right" vertical="center" wrapText="1"/>
    </xf>
    <xf numFmtId="3" fontId="23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2" fontId="13" fillId="6" borderId="0" xfId="2" applyNumberFormat="1" applyFont="1" applyFill="1"/>
    <xf numFmtId="0" fontId="13" fillId="6" borderId="0" xfId="0" applyFont="1" applyFill="1"/>
    <xf numFmtId="0" fontId="0" fillId="6" borderId="0" xfId="0" applyFill="1"/>
    <xf numFmtId="0" fontId="33" fillId="6" borderId="6" xfId="0" applyFont="1" applyFill="1" applyBorder="1" applyAlignment="1">
      <alignment horizontal="center"/>
    </xf>
    <xf numFmtId="3" fontId="23" fillId="6" borderId="6" xfId="0" applyNumberFormat="1" applyFont="1" applyFill="1" applyBorder="1" applyAlignment="1">
      <alignment horizontal="right" wrapText="1"/>
    </xf>
    <xf numFmtId="0" fontId="18" fillId="6" borderId="6" xfId="0" applyFont="1" applyFill="1" applyBorder="1" applyAlignment="1">
      <alignment horizontal="left" vertical="center" wrapText="1"/>
    </xf>
    <xf numFmtId="0" fontId="34" fillId="3" borderId="6" xfId="0" applyFont="1" applyFill="1" applyBorder="1" applyAlignment="1">
      <alignment horizontal="center" vertical="center" wrapText="1"/>
    </xf>
    <xf numFmtId="3" fontId="23" fillId="6" borderId="6" xfId="0" applyNumberFormat="1" applyFont="1" applyFill="1" applyBorder="1" applyAlignment="1">
      <alignment horizontal="right" vertical="center" wrapText="1"/>
    </xf>
    <xf numFmtId="3" fontId="25" fillId="6" borderId="6" xfId="0" applyNumberFormat="1" applyFont="1" applyFill="1" applyBorder="1" applyAlignment="1">
      <alignment horizontal="right" vertical="center" wrapText="1"/>
    </xf>
    <xf numFmtId="3" fontId="35" fillId="2" borderId="6" xfId="0" applyNumberFormat="1" applyFont="1" applyFill="1" applyBorder="1" applyAlignment="1">
      <alignment horizontal="right" vertical="center" wrapText="1"/>
    </xf>
    <xf numFmtId="3" fontId="36" fillId="6" borderId="6" xfId="0" applyNumberFormat="1" applyFont="1" applyFill="1" applyBorder="1" applyAlignment="1">
      <alignment horizontal="right" vertical="center" wrapText="1"/>
    </xf>
    <xf numFmtId="3" fontId="23" fillId="5" borderId="6" xfId="0" applyNumberFormat="1" applyFont="1" applyFill="1" applyBorder="1" applyAlignment="1">
      <alignment horizontal="right" vertical="center" wrapText="1"/>
    </xf>
    <xf numFmtId="0" fontId="0" fillId="6" borderId="6" xfId="0" applyFill="1" applyBorder="1" applyAlignment="1">
      <alignment vertical="center" wrapText="1"/>
    </xf>
    <xf numFmtId="0" fontId="33" fillId="0" borderId="0" xfId="0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Fill="1" applyBorder="1" applyAlignment="1">
      <alignment horizontal="right" vertical="center" wrapText="1"/>
    </xf>
    <xf numFmtId="3" fontId="35" fillId="0" borderId="0" xfId="0" applyNumberFormat="1" applyFont="1" applyFill="1" applyBorder="1" applyAlignment="1">
      <alignment horizontal="right" vertical="center" wrapText="1"/>
    </xf>
    <xf numFmtId="3" fontId="36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172" fontId="13" fillId="0" borderId="0" xfId="2" applyNumberFormat="1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33" fillId="0" borderId="5" xfId="0" applyFont="1" applyFill="1" applyBorder="1" applyAlignment="1">
      <alignment horizontal="center"/>
    </xf>
    <xf numFmtId="172" fontId="18" fillId="0" borderId="5" xfId="2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34" fillId="0" borderId="5" xfId="0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5" fillId="0" borderId="5" xfId="0" applyNumberFormat="1" applyFont="1" applyFill="1" applyBorder="1" applyAlignment="1">
      <alignment horizontal="right" vertical="center" wrapText="1"/>
    </xf>
    <xf numFmtId="3" fontId="35" fillId="0" borderId="5" xfId="0" applyNumberFormat="1" applyFont="1" applyFill="1" applyBorder="1" applyAlignment="1">
      <alignment horizontal="right" vertical="center" wrapText="1"/>
    </xf>
    <xf numFmtId="3" fontId="36" fillId="0" borderId="5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vertical="center" wrapText="1"/>
    </xf>
    <xf numFmtId="172" fontId="13" fillId="0" borderId="0" xfId="2" applyNumberFormat="1" applyFont="1" applyFill="1"/>
    <xf numFmtId="0" fontId="13" fillId="0" borderId="0" xfId="0" applyFont="1" applyFill="1"/>
    <xf numFmtId="0" fontId="0" fillId="0" borderId="0" xfId="0" applyFill="1"/>
    <xf numFmtId="3" fontId="23" fillId="7" borderId="1" xfId="0" applyNumberFormat="1" applyFont="1" applyFill="1" applyBorder="1" applyAlignment="1">
      <alignment horizontal="right" wrapText="1"/>
    </xf>
    <xf numFmtId="0" fontId="18" fillId="7" borderId="1" xfId="0" applyFont="1" applyFill="1" applyBorder="1" applyAlignment="1">
      <alignment horizontal="left" vertical="center" wrapText="1"/>
    </xf>
    <xf numFmtId="3" fontId="23" fillId="7" borderId="1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30" fillId="5" borderId="6" xfId="0" applyFont="1" applyFill="1" applyBorder="1" applyAlignment="1">
      <alignment vertical="center"/>
    </xf>
    <xf numFmtId="172" fontId="30" fillId="5" borderId="6" xfId="2" applyNumberFormat="1" applyFont="1" applyFill="1" applyBorder="1" applyAlignment="1">
      <alignment vertical="center"/>
    </xf>
    <xf numFmtId="0" fontId="31" fillId="5" borderId="6" xfId="0" applyFont="1" applyFill="1" applyBorder="1" applyAlignment="1">
      <alignment vertical="center"/>
    </xf>
    <xf numFmtId="0" fontId="32" fillId="5" borderId="6" xfId="0" applyFont="1" applyFill="1" applyBorder="1" applyAlignment="1">
      <alignment vertical="center" wrapText="1"/>
    </xf>
    <xf numFmtId="0" fontId="30" fillId="5" borderId="6" xfId="0" applyFont="1" applyFill="1" applyBorder="1" applyAlignment="1">
      <alignment vertical="center" wrapText="1"/>
    </xf>
    <xf numFmtId="0" fontId="30" fillId="5" borderId="5" xfId="0" applyFont="1" applyFill="1" applyBorder="1" applyAlignment="1">
      <alignment vertical="center"/>
    </xf>
    <xf numFmtId="172" fontId="30" fillId="5" borderId="5" xfId="2" applyNumberFormat="1" applyFont="1" applyFill="1" applyBorder="1" applyAlignment="1">
      <alignment vertical="center"/>
    </xf>
    <xf numFmtId="0" fontId="31" fillId="5" borderId="5" xfId="0" applyFont="1" applyFill="1" applyBorder="1" applyAlignment="1">
      <alignment vertical="center"/>
    </xf>
    <xf numFmtId="0" fontId="32" fillId="5" borderId="5" xfId="0" applyFont="1" applyFill="1" applyBorder="1" applyAlignment="1">
      <alignment vertical="center" wrapText="1"/>
    </xf>
    <xf numFmtId="0" fontId="30" fillId="5" borderId="5" xfId="0" applyFont="1" applyFill="1" applyBorder="1" applyAlignment="1">
      <alignment vertical="center" wrapText="1"/>
    </xf>
    <xf numFmtId="172" fontId="43" fillId="0" borderId="0" xfId="2" applyNumberFormat="1" applyFont="1" applyAlignment="1">
      <alignment vertical="center"/>
    </xf>
    <xf numFmtId="0" fontId="43" fillId="0" borderId="0" xfId="0" applyFont="1" applyAlignment="1">
      <alignment vertical="center"/>
    </xf>
    <xf numFmtId="3" fontId="6" fillId="0" borderId="0" xfId="0" applyNumberFormat="1" applyFont="1" applyAlignment="1"/>
    <xf numFmtId="3" fontId="17" fillId="0" borderId="0" xfId="0" applyNumberFormat="1" applyFont="1" applyAlignment="1"/>
    <xf numFmtId="3" fontId="23" fillId="0" borderId="14" xfId="0" applyNumberFormat="1" applyFont="1" applyFill="1" applyBorder="1" applyAlignment="1">
      <alignment wrapText="1"/>
    </xf>
    <xf numFmtId="3" fontId="23" fillId="0" borderId="15" xfId="0" applyNumberFormat="1" applyFont="1" applyFill="1" applyBorder="1" applyAlignment="1">
      <alignment wrapText="1"/>
    </xf>
    <xf numFmtId="3" fontId="23" fillId="0" borderId="9" xfId="0" applyNumberFormat="1" applyFont="1" applyFill="1" applyBorder="1" applyAlignment="1">
      <alignment wrapText="1"/>
    </xf>
    <xf numFmtId="0" fontId="0" fillId="0" borderId="0" xfId="0" applyBorder="1" applyAlignment="1"/>
    <xf numFmtId="0" fontId="0" fillId="0" borderId="0" xfId="0" applyAlignment="1">
      <alignment horizontal="center"/>
    </xf>
    <xf numFmtId="0" fontId="16" fillId="0" borderId="0" xfId="0" applyFont="1" applyBorder="1" applyAlignment="1"/>
    <xf numFmtId="168" fontId="52" fillId="0" borderId="0" xfId="0" applyNumberFormat="1" applyFont="1" applyBorder="1" applyAlignment="1">
      <alignment horizontal="center"/>
    </xf>
    <xf numFmtId="0" fontId="16" fillId="0" borderId="0" xfId="0" applyFont="1"/>
    <xf numFmtId="0" fontId="53" fillId="0" borderId="0" xfId="0" applyFont="1" applyAlignment="1">
      <alignment horizontal="center"/>
    </xf>
    <xf numFmtId="0" fontId="54" fillId="0" borderId="0" xfId="0" applyFont="1"/>
    <xf numFmtId="0" fontId="14" fillId="0" borderId="0" xfId="0" applyFont="1" applyAlignment="1"/>
    <xf numFmtId="0" fontId="0" fillId="0" borderId="0" xfId="0" applyAlignment="1"/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4" fillId="0" borderId="14" xfId="5" applyFont="1" applyBorder="1" applyAlignment="1">
      <alignment vertical="center"/>
    </xf>
    <xf numFmtId="0" fontId="49" fillId="0" borderId="1" xfId="5" applyFont="1" applyBorder="1" applyAlignment="1">
      <alignment vertical="center"/>
    </xf>
    <xf numFmtId="0" fontId="57" fillId="0" borderId="0" xfId="0" applyFont="1"/>
    <xf numFmtId="0" fontId="58" fillId="0" borderId="0" xfId="0" applyFont="1"/>
    <xf numFmtId="0" fontId="4" fillId="0" borderId="0" xfId="5" applyFont="1" applyBorder="1" applyAlignment="1">
      <alignment vertical="center"/>
    </xf>
    <xf numFmtId="0" fontId="49" fillId="0" borderId="0" xfId="5" applyFont="1" applyBorder="1" applyAlignment="1">
      <alignment vertical="center"/>
    </xf>
    <xf numFmtId="0" fontId="59" fillId="9" borderId="1" xfId="0" applyFont="1" applyFill="1" applyBorder="1" applyAlignment="1">
      <alignment horizontal="center" vertical="center"/>
    </xf>
    <xf numFmtId="0" fontId="59" fillId="9" borderId="1" xfId="0" applyFont="1" applyFill="1" applyBorder="1" applyAlignment="1">
      <alignment horizontal="center" vertical="center" wrapText="1"/>
    </xf>
    <xf numFmtId="0" fontId="60" fillId="9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/>
    </xf>
    <xf numFmtId="3" fontId="61" fillId="0" borderId="1" xfId="0" applyNumberFormat="1" applyFont="1" applyFill="1" applyBorder="1" applyAlignment="1">
      <alignment horizontal="left" vertical="center" wrapText="1"/>
    </xf>
    <xf numFmtId="0" fontId="24" fillId="0" borderId="1" xfId="6" applyFont="1" applyFill="1" applyBorder="1" applyAlignment="1">
      <alignment horizontal="center" vertical="center" wrapText="1"/>
    </xf>
    <xf numFmtId="3" fontId="62" fillId="0" borderId="1" xfId="0" applyNumberFormat="1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>
      <alignment horizontal="right" vertical="center" wrapText="1"/>
    </xf>
    <xf numFmtId="3" fontId="63" fillId="0" borderId="1" xfId="0" applyNumberFormat="1" applyFont="1" applyFill="1" applyBorder="1" applyAlignment="1">
      <alignment horizontal="center" vertical="center" wrapText="1"/>
    </xf>
    <xf numFmtId="3" fontId="64" fillId="0" borderId="1" xfId="0" applyNumberFormat="1" applyFont="1" applyFill="1" applyBorder="1"/>
    <xf numFmtId="3" fontId="18" fillId="0" borderId="1" xfId="4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3" fontId="24" fillId="0" borderId="1" xfId="6" applyNumberFormat="1" applyFont="1" applyFill="1" applyBorder="1" applyAlignment="1">
      <alignment horizontal="center" vertical="center" wrapText="1"/>
    </xf>
    <xf numFmtId="3" fontId="24" fillId="0" borderId="1" xfId="7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right" wrapText="1"/>
    </xf>
    <xf numFmtId="3" fontId="24" fillId="0" borderId="5" xfId="0" applyNumberFormat="1" applyFont="1" applyFill="1" applyBorder="1" applyAlignment="1">
      <alignment horizontal="right" wrapText="1"/>
    </xf>
    <xf numFmtId="3" fontId="65" fillId="0" borderId="1" xfId="0" applyNumberFormat="1" applyFont="1" applyFill="1" applyBorder="1" applyAlignment="1">
      <alignment horizontal="center" vertical="center"/>
    </xf>
    <xf numFmtId="0" fontId="24" fillId="0" borderId="1" xfId="6" applyFont="1" applyFill="1" applyBorder="1" applyAlignment="1">
      <alignment horizontal="center" vertical="center"/>
    </xf>
    <xf numFmtId="0" fontId="24" fillId="0" borderId="14" xfId="6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right" vertical="center" wrapText="1"/>
    </xf>
    <xf numFmtId="0" fontId="24" fillId="0" borderId="14" xfId="6" applyFont="1" applyFill="1" applyBorder="1" applyAlignment="1">
      <alignment horizontal="center" wrapText="1"/>
    </xf>
    <xf numFmtId="3" fontId="18" fillId="0" borderId="1" xfId="4" applyNumberFormat="1" applyFont="1" applyFill="1" applyBorder="1" applyAlignment="1">
      <alignment horizontal="left" vertical="center" wrapText="1"/>
    </xf>
    <xf numFmtId="3" fontId="18" fillId="0" borderId="14" xfId="4" applyNumberFormat="1" applyFont="1" applyFill="1" applyBorder="1" applyAlignment="1">
      <alignment horizontal="left" vertical="center" wrapText="1"/>
    </xf>
    <xf numFmtId="0" fontId="14" fillId="9" borderId="14" xfId="0" applyFont="1" applyFill="1" applyBorder="1" applyAlignment="1">
      <alignment horizontal="center"/>
    </xf>
    <xf numFmtId="3" fontId="19" fillId="9" borderId="15" xfId="0" applyNumberFormat="1" applyFont="1" applyFill="1" applyBorder="1" applyAlignment="1">
      <alignment horizontal="center" wrapText="1"/>
    </xf>
    <xf numFmtId="3" fontId="19" fillId="9" borderId="15" xfId="0" applyNumberFormat="1" applyFont="1" applyFill="1" applyBorder="1" applyAlignment="1">
      <alignment horizontal="left"/>
    </xf>
    <xf numFmtId="3" fontId="14" fillId="9" borderId="15" xfId="0" applyNumberFormat="1" applyFont="1" applyFill="1" applyBorder="1" applyAlignment="1">
      <alignment horizontal="right"/>
    </xf>
    <xf numFmtId="3" fontId="66" fillId="9" borderId="1" xfId="0" applyNumberFormat="1" applyFont="1" applyFill="1" applyBorder="1"/>
    <xf numFmtId="3" fontId="66" fillId="9" borderId="1" xfId="0" applyNumberFormat="1" applyFont="1" applyFill="1" applyBorder="1" applyAlignment="1">
      <alignment horizontal="center"/>
    </xf>
    <xf numFmtId="3" fontId="64" fillId="9" borderId="1" xfId="0" applyNumberFormat="1" applyFont="1" applyFill="1" applyBorder="1"/>
    <xf numFmtId="0" fontId="0" fillId="0" borderId="12" xfId="0" applyBorder="1"/>
    <xf numFmtId="0" fontId="62" fillId="0" borderId="0" xfId="0" applyFont="1"/>
    <xf numFmtId="0" fontId="66" fillId="0" borderId="0" xfId="0" applyFont="1"/>
    <xf numFmtId="0" fontId="62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173" fontId="54" fillId="0" borderId="0" xfId="0" applyNumberFormat="1" applyFont="1"/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49" fillId="0" borderId="0" xfId="0" applyFont="1"/>
    <xf numFmtId="3" fontId="69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70" fillId="0" borderId="0" xfId="0" applyNumberFormat="1" applyFont="1"/>
    <xf numFmtId="3" fontId="70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71" fillId="0" borderId="0" xfId="0" applyNumberFormat="1" applyFont="1"/>
    <xf numFmtId="3" fontId="71" fillId="3" borderId="0" xfId="0" applyNumberFormat="1" applyFont="1" applyFill="1"/>
    <xf numFmtId="0" fontId="6" fillId="0" borderId="0" xfId="0" applyFont="1" applyBorder="1" applyAlignment="1"/>
    <xf numFmtId="0" fontId="72" fillId="0" borderId="0" xfId="0" applyFont="1" applyBorder="1" applyAlignment="1"/>
    <xf numFmtId="0" fontId="73" fillId="0" borderId="0" xfId="3" applyNumberFormat="1" applyFont="1" applyBorder="1" applyAlignment="1"/>
    <xf numFmtId="0" fontId="72" fillId="0" borderId="0" xfId="0" applyNumberFormat="1" applyFont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4" fillId="8" borderId="6" xfId="0" applyFont="1" applyFill="1" applyBorder="1" applyAlignment="1">
      <alignment horizontal="center" vertical="center" wrapText="1"/>
    </xf>
    <xf numFmtId="0" fontId="74" fillId="8" borderId="1" xfId="0" applyFont="1" applyFill="1" applyBorder="1" applyAlignment="1">
      <alignment horizontal="center" vertical="center" wrapText="1"/>
    </xf>
    <xf numFmtId="171" fontId="74" fillId="8" borderId="1" xfId="2" applyNumberFormat="1" applyFont="1" applyFill="1" applyBorder="1" applyAlignment="1">
      <alignment horizontal="center" vertical="center"/>
    </xf>
    <xf numFmtId="0" fontId="74" fillId="8" borderId="1" xfId="0" applyNumberFormat="1" applyFont="1" applyFill="1" applyBorder="1" applyAlignment="1">
      <alignment horizontal="center" vertical="center"/>
    </xf>
    <xf numFmtId="0" fontId="74" fillId="8" borderId="6" xfId="0" applyNumberFormat="1" applyFont="1" applyFill="1" applyBorder="1" applyAlignment="1">
      <alignment horizontal="center" vertical="center"/>
    </xf>
    <xf numFmtId="0" fontId="74" fillId="8" borderId="1" xfId="0" applyNumberFormat="1" applyFont="1" applyFill="1" applyBorder="1" applyAlignment="1">
      <alignment horizontal="center" vertical="center" wrapText="1"/>
    </xf>
    <xf numFmtId="0" fontId="75" fillId="8" borderId="1" xfId="0" applyNumberFormat="1" applyFont="1" applyFill="1" applyBorder="1" applyAlignment="1">
      <alignment horizontal="center" vertical="center" wrapText="1"/>
    </xf>
    <xf numFmtId="170" fontId="76" fillId="10" borderId="1" xfId="2" applyNumberFormat="1" applyFont="1" applyFill="1" applyBorder="1" applyAlignment="1">
      <alignment horizontal="center"/>
    </xf>
    <xf numFmtId="170" fontId="76" fillId="10" borderId="1" xfId="2" applyNumberFormat="1" applyFont="1" applyFill="1" applyBorder="1" applyAlignment="1">
      <alignment horizontal="right"/>
    </xf>
    <xf numFmtId="0" fontId="77" fillId="0" borderId="0" xfId="0" applyNumberFormat="1" applyFont="1"/>
    <xf numFmtId="3" fontId="77" fillId="0" borderId="0" xfId="0" applyNumberFormat="1" applyFont="1"/>
    <xf numFmtId="0" fontId="77" fillId="0" borderId="0" xfId="0" applyFont="1"/>
    <xf numFmtId="172" fontId="20" fillId="3" borderId="1" xfId="2" applyNumberFormat="1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170" fontId="3" fillId="3" borderId="1" xfId="2" applyNumberFormat="1" applyFont="1" applyFill="1" applyBorder="1" applyAlignment="1">
      <alignment horizontal="center"/>
    </xf>
    <xf numFmtId="170" fontId="3" fillId="3" borderId="1" xfId="2" applyNumberFormat="1" applyFont="1" applyFill="1" applyBorder="1" applyAlignment="1">
      <alignment horizontal="right"/>
    </xf>
    <xf numFmtId="170" fontId="5" fillId="3" borderId="1" xfId="2" applyNumberFormat="1" applyFont="1" applyFill="1" applyBorder="1" applyAlignment="1"/>
    <xf numFmtId="0" fontId="3" fillId="3" borderId="0" xfId="0" applyNumberFormat="1" applyFont="1" applyFill="1"/>
    <xf numFmtId="3" fontId="3" fillId="3" borderId="0" xfId="0" applyNumberFormat="1" applyFont="1" applyFill="1"/>
    <xf numFmtId="0" fontId="3" fillId="3" borderId="0" xfId="0" applyFont="1" applyFill="1"/>
    <xf numFmtId="168" fontId="3" fillId="3" borderId="0" xfId="0" applyNumberFormat="1" applyFont="1" applyFill="1"/>
    <xf numFmtId="170" fontId="73" fillId="3" borderId="1" xfId="2" applyNumberFormat="1" applyFont="1" applyFill="1" applyBorder="1" applyAlignment="1">
      <alignment horizontal="center" vertical="center" wrapText="1"/>
    </xf>
    <xf numFmtId="170" fontId="3" fillId="3" borderId="5" xfId="2" applyNumberFormat="1" applyFont="1" applyFill="1" applyBorder="1" applyAlignment="1">
      <alignment horizontal="center"/>
    </xf>
    <xf numFmtId="172" fontId="20" fillId="3" borderId="3" xfId="2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170" fontId="3" fillId="3" borderId="3" xfId="2" applyNumberFormat="1" applyFont="1" applyFill="1" applyBorder="1" applyAlignment="1">
      <alignment horizontal="center"/>
    </xf>
    <xf numFmtId="170" fontId="73" fillId="3" borderId="3" xfId="2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/>
    <xf numFmtId="3" fontId="3" fillId="3" borderId="13" xfId="0" applyNumberFormat="1" applyFont="1" applyFill="1" applyBorder="1"/>
    <xf numFmtId="0" fontId="3" fillId="3" borderId="13" xfId="0" applyFont="1" applyFill="1" applyBorder="1"/>
    <xf numFmtId="170" fontId="73" fillId="3" borderId="5" xfId="2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0" xfId="0" applyNumberFormat="1" applyFont="1" applyFill="1" applyBorder="1"/>
    <xf numFmtId="3" fontId="3" fillId="3" borderId="0" xfId="0" applyNumberFormat="1" applyFont="1" applyFill="1" applyBorder="1"/>
    <xf numFmtId="0" fontId="3" fillId="3" borderId="0" xfId="0" applyFont="1" applyFill="1" applyBorder="1"/>
    <xf numFmtId="0" fontId="3" fillId="3" borderId="1" xfId="0" applyNumberFormat="1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/>
    <xf numFmtId="3" fontId="21" fillId="3" borderId="1" xfId="0" applyNumberFormat="1" applyFont="1" applyFill="1" applyBorder="1" applyAlignment="1">
      <alignment horizontal="left" vertical="center" wrapText="1"/>
    </xf>
    <xf numFmtId="170" fontId="7" fillId="3" borderId="5" xfId="2" applyNumberFormat="1" applyFont="1" applyFill="1" applyBorder="1" applyAlignment="1">
      <alignment horizontal="center"/>
    </xf>
    <xf numFmtId="170" fontId="7" fillId="3" borderId="1" xfId="2" applyNumberFormat="1" applyFont="1" applyFill="1" applyBorder="1" applyAlignment="1">
      <alignment horizontal="center"/>
    </xf>
    <xf numFmtId="170" fontId="7" fillId="3" borderId="3" xfId="2" applyNumberFormat="1" applyFont="1" applyFill="1" applyBorder="1" applyAlignment="1">
      <alignment horizontal="center"/>
    </xf>
    <xf numFmtId="0" fontId="3" fillId="3" borderId="16" xfId="0" applyNumberFormat="1" applyFont="1" applyFill="1" applyBorder="1"/>
    <xf numFmtId="3" fontId="3" fillId="3" borderId="16" xfId="0" applyNumberFormat="1" applyFont="1" applyFill="1" applyBorder="1"/>
    <xf numFmtId="0" fontId="3" fillId="3" borderId="16" xfId="0" applyFont="1" applyFill="1" applyBorder="1"/>
    <xf numFmtId="3" fontId="3" fillId="3" borderId="5" xfId="2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168" fontId="3" fillId="3" borderId="5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 wrapText="1"/>
    </xf>
    <xf numFmtId="168" fontId="16" fillId="3" borderId="1" xfId="0" applyNumberFormat="1" applyFont="1" applyFill="1" applyBorder="1" applyAlignment="1">
      <alignment horizontal="center" vertical="center" wrapText="1"/>
    </xf>
    <xf numFmtId="168" fontId="16" fillId="3" borderId="1" xfId="3" applyNumberFormat="1" applyFont="1" applyFill="1" applyBorder="1" applyAlignment="1">
      <alignment horizontal="center" vertical="center" wrapText="1"/>
    </xf>
    <xf numFmtId="168" fontId="16" fillId="3" borderId="3" xfId="0" applyNumberFormat="1" applyFont="1" applyFill="1" applyBorder="1" applyAlignment="1">
      <alignment horizontal="center" vertical="center" wrapText="1"/>
    </xf>
    <xf numFmtId="168" fontId="16" fillId="3" borderId="5" xfId="0" applyNumberFormat="1" applyFont="1" applyFill="1" applyBorder="1" applyAlignment="1">
      <alignment horizontal="center" vertical="center" wrapText="1"/>
    </xf>
    <xf numFmtId="170" fontId="73" fillId="3" borderId="1" xfId="2" applyNumberFormat="1" applyFont="1" applyFill="1" applyBorder="1" applyAlignment="1">
      <alignment horizontal="center" vertical="center" wrapText="1"/>
    </xf>
    <xf numFmtId="170" fontId="73" fillId="3" borderId="5" xfId="2" applyNumberFormat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 wrapText="1"/>
    </xf>
    <xf numFmtId="168" fontId="1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3" fontId="21" fillId="3" borderId="1" xfId="0" applyNumberFormat="1" applyFont="1" applyFill="1" applyBorder="1" applyAlignment="1">
      <alignment horizontal="justify" vertical="center" wrapText="1"/>
    </xf>
    <xf numFmtId="3" fontId="21" fillId="3" borderId="3" xfId="0" applyNumberFormat="1" applyFont="1" applyFill="1" applyBorder="1" applyAlignment="1">
      <alignment horizontal="justify" vertical="center" wrapText="1"/>
    </xf>
    <xf numFmtId="3" fontId="7" fillId="3" borderId="5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168" fontId="3" fillId="3" borderId="6" xfId="0" applyNumberFormat="1" applyFont="1" applyFill="1" applyBorder="1" applyAlignment="1">
      <alignment horizontal="center" vertical="center" wrapText="1"/>
    </xf>
    <xf numFmtId="170" fontId="73" fillId="3" borderId="5" xfId="2" applyNumberFormat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 wrapText="1"/>
    </xf>
    <xf numFmtId="168" fontId="16" fillId="3" borderId="1" xfId="0" applyNumberFormat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 wrapText="1"/>
    </xf>
    <xf numFmtId="168" fontId="16" fillId="3" borderId="1" xfId="0" applyNumberFormat="1" applyFont="1" applyFill="1" applyBorder="1" applyAlignment="1">
      <alignment horizontal="center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170" fontId="73" fillId="3" borderId="5" xfId="2" applyNumberFormat="1" applyFont="1" applyFill="1" applyBorder="1" applyAlignment="1">
      <alignment horizontal="center" vertical="center" wrapText="1"/>
    </xf>
    <xf numFmtId="0" fontId="7" fillId="0" borderId="0" xfId="0" applyFont="1"/>
    <xf numFmtId="168" fontId="78" fillId="10" borderId="14" xfId="0" applyNumberFormat="1" applyFont="1" applyFill="1" applyBorder="1" applyAlignment="1">
      <alignment horizontal="right"/>
    </xf>
    <xf numFmtId="168" fontId="78" fillId="10" borderId="15" xfId="0" applyNumberFormat="1" applyFont="1" applyFill="1" applyBorder="1" applyAlignment="1">
      <alignment horizontal="right"/>
    </xf>
    <xf numFmtId="168" fontId="78" fillId="10" borderId="9" xfId="0" applyNumberFormat="1" applyFont="1" applyFill="1" applyBorder="1" applyAlignment="1">
      <alignment horizontal="right"/>
    </xf>
    <xf numFmtId="0" fontId="20" fillId="3" borderId="6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172" fontId="20" fillId="3" borderId="6" xfId="2" applyNumberFormat="1" applyFont="1" applyFill="1" applyBorder="1" applyAlignment="1">
      <alignment horizontal="center" vertical="center" wrapText="1"/>
    </xf>
    <xf numFmtId="172" fontId="20" fillId="3" borderId="8" xfId="2" applyNumberFormat="1" applyFont="1" applyFill="1" applyBorder="1" applyAlignment="1">
      <alignment horizontal="center" vertical="center" wrapText="1"/>
    </xf>
    <xf numFmtId="172" fontId="20" fillId="3" borderId="5" xfId="2" applyNumberFormat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/>
    </xf>
    <xf numFmtId="168" fontId="16" fillId="3" borderId="6" xfId="0" applyNumberFormat="1" applyFont="1" applyFill="1" applyBorder="1" applyAlignment="1">
      <alignment horizontal="center" vertical="center" wrapText="1"/>
    </xf>
    <xf numFmtId="168" fontId="16" fillId="3" borderId="8" xfId="0" applyNumberFormat="1" applyFont="1" applyFill="1" applyBorder="1" applyAlignment="1">
      <alignment horizontal="center" vertical="center" wrapText="1"/>
    </xf>
    <xf numFmtId="168" fontId="16" fillId="3" borderId="5" xfId="0" applyNumberFormat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3" fontId="21" fillId="3" borderId="8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168" fontId="16" fillId="3" borderId="4" xfId="0" applyNumberFormat="1" applyFont="1" applyFill="1" applyBorder="1" applyAlignment="1">
      <alignment horizontal="center" vertical="center" wrapText="1"/>
    </xf>
    <xf numFmtId="168" fontId="3" fillId="3" borderId="6" xfId="0" applyNumberFormat="1" applyFont="1" applyFill="1" applyBorder="1" applyAlignment="1">
      <alignment horizontal="center" vertical="center"/>
    </xf>
    <xf numFmtId="168" fontId="3" fillId="3" borderId="8" xfId="0" applyNumberFormat="1" applyFont="1" applyFill="1" applyBorder="1" applyAlignment="1">
      <alignment horizontal="center" vertical="center"/>
    </xf>
    <xf numFmtId="168" fontId="3" fillId="3" borderId="5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168" fontId="16" fillId="3" borderId="1" xfId="0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/>
    </xf>
    <xf numFmtId="170" fontId="73" fillId="3" borderId="1" xfId="2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left" vertical="center" wrapText="1"/>
    </xf>
    <xf numFmtId="168" fontId="16" fillId="3" borderId="1" xfId="3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168" fontId="3" fillId="3" borderId="8" xfId="0" applyNumberFormat="1" applyFont="1" applyFill="1" applyBorder="1" applyAlignment="1">
      <alignment horizontal="center" vertical="center" wrapText="1"/>
    </xf>
    <xf numFmtId="168" fontId="3" fillId="3" borderId="5" xfId="0" applyNumberFormat="1" applyFont="1" applyFill="1" applyBorder="1" applyAlignment="1">
      <alignment horizontal="center" vertical="center" wrapText="1"/>
    </xf>
    <xf numFmtId="172" fontId="20" fillId="3" borderId="7" xfId="2" applyNumberFormat="1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left" vertical="center" wrapText="1"/>
    </xf>
    <xf numFmtId="168" fontId="16" fillId="3" borderId="7" xfId="0" applyNumberFormat="1" applyFont="1" applyFill="1" applyBorder="1" applyAlignment="1">
      <alignment horizontal="center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168" fontId="3" fillId="3" borderId="6" xfId="0" applyNumberFormat="1" applyFont="1" applyFill="1" applyBorder="1" applyAlignment="1">
      <alignment horizontal="left" vertical="center" wrapText="1"/>
    </xf>
    <xf numFmtId="168" fontId="3" fillId="3" borderId="8" xfId="0" applyNumberFormat="1" applyFont="1" applyFill="1" applyBorder="1" applyAlignment="1">
      <alignment horizontal="left" vertical="center" wrapText="1"/>
    </xf>
    <xf numFmtId="168" fontId="3" fillId="3" borderId="5" xfId="0" applyNumberFormat="1" applyFont="1" applyFill="1" applyBorder="1" applyAlignment="1">
      <alignment horizontal="left" vertical="center" wrapText="1"/>
    </xf>
    <xf numFmtId="172" fontId="20" fillId="3" borderId="1" xfId="2" applyNumberFormat="1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left" vertical="center" wrapText="1"/>
    </xf>
    <xf numFmtId="170" fontId="73" fillId="3" borderId="5" xfId="2" applyNumberFormat="1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center" vertical="center"/>
    </xf>
    <xf numFmtId="3" fontId="21" fillId="3" borderId="6" xfId="0" applyNumberFormat="1" applyFont="1" applyFill="1" applyBorder="1" applyAlignment="1">
      <alignment horizontal="left" vertical="center" wrapText="1"/>
    </xf>
    <xf numFmtId="3" fontId="21" fillId="3" borderId="8" xfId="0" applyNumberFormat="1" applyFont="1" applyFill="1" applyBorder="1" applyAlignment="1">
      <alignment horizontal="left" vertical="center" wrapText="1"/>
    </xf>
    <xf numFmtId="3" fontId="21" fillId="3" borderId="5" xfId="0" applyNumberFormat="1" applyFont="1" applyFill="1" applyBorder="1" applyAlignment="1">
      <alignment horizontal="left" vertical="center" wrapText="1"/>
    </xf>
  </cellXfs>
  <cellStyles count="8">
    <cellStyle name="Euro" xfId="1"/>
    <cellStyle name="Millares" xfId="2" builtinId="3"/>
    <cellStyle name="Millares [0]" xfId="3" builtinId="6"/>
    <cellStyle name="Millares 2" xfId="4"/>
    <cellStyle name="Normal" xfId="0" builtinId="0"/>
    <cellStyle name="Normal 2" xfId="5"/>
    <cellStyle name="Normal 5" xfId="6"/>
    <cellStyle name="Normal 6" xfId="7"/>
  </cellStyles>
  <dxfs count="32"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168088</xdr:rowOff>
    </xdr:from>
    <xdr:to>
      <xdr:col>5</xdr:col>
      <xdr:colOff>2179945</xdr:colOff>
      <xdr:row>1</xdr:row>
      <xdr:rowOff>2759448</xdr:rowOff>
    </xdr:to>
    <xdr:pic>
      <xdr:nvPicPr>
        <xdr:cNvPr id="51120" name="Imagen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4" y="168088"/>
          <a:ext cx="7365468" cy="278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888466</xdr:colOff>
      <xdr:row>1</xdr:row>
      <xdr:rowOff>238126</xdr:rowOff>
    </xdr:from>
    <xdr:to>
      <xdr:col>8</xdr:col>
      <xdr:colOff>837522</xdr:colOff>
      <xdr:row>1</xdr:row>
      <xdr:rowOff>2493310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72657" y="434229"/>
          <a:ext cx="3030674" cy="225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1112582</xdr:colOff>
      <xdr:row>1</xdr:row>
      <xdr:rowOff>0</xdr:rowOff>
    </xdr:from>
    <xdr:to>
      <xdr:col>8</xdr:col>
      <xdr:colOff>896469</xdr:colOff>
      <xdr:row>1</xdr:row>
      <xdr:rowOff>2717425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773" y="196103"/>
          <a:ext cx="2865505" cy="271742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166"/>
  <sheetViews>
    <sheetView showGridLines="0" tabSelected="1" topLeftCell="C19" zoomScale="60" zoomScaleNormal="60" zoomScaleSheetLayoutView="70" workbookViewId="0">
      <selection activeCell="I21" sqref="I21"/>
    </sheetView>
  </sheetViews>
  <sheetFormatPr baseColWidth="10" defaultRowHeight="18" x14ac:dyDescent="0.25"/>
  <cols>
    <col min="1" max="1" width="11.42578125" bestFit="1" customWidth="1"/>
    <col min="2" max="2" width="10" style="178" customWidth="1"/>
    <col min="3" max="3" width="13.5703125" style="10" customWidth="1"/>
    <col min="4" max="4" width="36.7109375" style="319" customWidth="1"/>
    <col min="5" max="5" width="10.85546875" style="1" bestFit="1" customWidth="1"/>
    <col min="6" max="6" width="38.5703125" style="234" bestFit="1" customWidth="1"/>
    <col min="7" max="7" width="23.7109375" style="27" customWidth="1"/>
    <col min="8" max="8" width="22.42578125" style="22" customWidth="1"/>
    <col min="9" max="9" width="22.140625" style="23" customWidth="1"/>
    <col min="10" max="10" width="20.7109375" style="23" customWidth="1"/>
    <col min="11" max="12" width="22.42578125" style="23" customWidth="1"/>
    <col min="13" max="13" width="21.7109375" style="23" customWidth="1"/>
    <col min="14" max="14" width="22.42578125" style="23" customWidth="1"/>
    <col min="15" max="15" width="21.7109375" style="13" customWidth="1"/>
    <col min="16" max="18" width="22.42578125" style="13" customWidth="1"/>
    <col min="19" max="19" width="24.28515625" style="24" bestFit="1" customWidth="1"/>
    <col min="20" max="20" width="21.42578125" style="24" bestFit="1" customWidth="1"/>
    <col min="21" max="21" width="24.5703125" style="247" customWidth="1"/>
    <col min="22" max="22" width="11.42578125" style="13"/>
    <col min="25" max="25" width="14.85546875" bestFit="1" customWidth="1"/>
    <col min="26" max="26" width="14.140625" bestFit="1" customWidth="1"/>
  </cols>
  <sheetData>
    <row r="1" spans="1:27" ht="15.75" customHeight="1" x14ac:dyDescent="0.25">
      <c r="B1" s="176"/>
      <c r="C1" s="244"/>
      <c r="D1" s="313"/>
      <c r="E1" s="174"/>
      <c r="F1" s="248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245"/>
    </row>
    <row r="2" spans="1:27" ht="241.5" customHeight="1" x14ac:dyDescent="0.25">
      <c r="A2" s="174"/>
      <c r="B2" s="176"/>
      <c r="C2" s="244"/>
      <c r="D2" s="313"/>
      <c r="E2" s="174"/>
      <c r="F2" s="248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245"/>
    </row>
    <row r="3" spans="1:27" ht="20.25" x14ac:dyDescent="0.3">
      <c r="A3" s="351" t="s">
        <v>306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174"/>
      <c r="U3" s="245"/>
    </row>
    <row r="4" spans="1:27" ht="25.5" customHeight="1" x14ac:dyDescent="0.35">
      <c r="A4" s="355" t="s">
        <v>307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</row>
    <row r="5" spans="1:27" ht="30.75" customHeight="1" x14ac:dyDescent="0.35">
      <c r="A5" s="356" t="s">
        <v>305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</row>
    <row r="6" spans="1:27" s="9" customFormat="1" ht="44.25" customHeight="1" x14ac:dyDescent="0.2">
      <c r="A6" s="251" t="s">
        <v>15</v>
      </c>
      <c r="B6" s="251" t="s">
        <v>12</v>
      </c>
      <c r="C6" s="251" t="s">
        <v>13</v>
      </c>
      <c r="D6" s="251" t="s">
        <v>14</v>
      </c>
      <c r="E6" s="252" t="s">
        <v>16</v>
      </c>
      <c r="F6" s="252" t="s">
        <v>17</v>
      </c>
      <c r="G6" s="253" t="s">
        <v>0</v>
      </c>
      <c r="H6" s="254" t="s">
        <v>1</v>
      </c>
      <c r="I6" s="254" t="s">
        <v>2</v>
      </c>
      <c r="J6" s="254" t="s">
        <v>3</v>
      </c>
      <c r="K6" s="254" t="s">
        <v>4</v>
      </c>
      <c r="L6" s="254" t="s">
        <v>5</v>
      </c>
      <c r="M6" s="254" t="s">
        <v>6</v>
      </c>
      <c r="N6" s="254" t="s">
        <v>7</v>
      </c>
      <c r="O6" s="255" t="s">
        <v>8</v>
      </c>
      <c r="P6" s="254" t="s">
        <v>9</v>
      </c>
      <c r="Q6" s="254" t="s">
        <v>10</v>
      </c>
      <c r="R6" s="254" t="s">
        <v>11</v>
      </c>
      <c r="S6" s="256" t="s">
        <v>23</v>
      </c>
      <c r="T6" s="256" t="s">
        <v>26</v>
      </c>
      <c r="U6" s="257" t="s">
        <v>22</v>
      </c>
      <c r="V6" s="14"/>
    </row>
    <row r="7" spans="1:27" s="270" customFormat="1" ht="21.95" customHeight="1" x14ac:dyDescent="0.25">
      <c r="A7" s="338">
        <v>1</v>
      </c>
      <c r="B7" s="352"/>
      <c r="C7" s="353">
        <v>762481</v>
      </c>
      <c r="D7" s="354" t="s">
        <v>308</v>
      </c>
      <c r="E7" s="8">
        <v>111</v>
      </c>
      <c r="F7" s="8" t="s">
        <v>18</v>
      </c>
      <c r="G7" s="265">
        <v>12500000</v>
      </c>
      <c r="H7" s="265">
        <v>12500000</v>
      </c>
      <c r="I7" s="265">
        <v>12500000</v>
      </c>
      <c r="J7" s="265">
        <v>12500000</v>
      </c>
      <c r="K7" s="265">
        <v>12500000</v>
      </c>
      <c r="L7" s="265">
        <v>12500000</v>
      </c>
      <c r="M7" s="265">
        <v>12500000</v>
      </c>
      <c r="N7" s="265">
        <v>12500000</v>
      </c>
      <c r="O7" s="265">
        <v>12500000</v>
      </c>
      <c r="P7" s="265">
        <v>12500000</v>
      </c>
      <c r="Q7" s="265">
        <v>12500000</v>
      </c>
      <c r="R7" s="265">
        <v>12500000</v>
      </c>
      <c r="S7" s="266">
        <f t="shared" ref="S7:S70" si="0">SUM(G7:R7)</f>
        <v>150000000</v>
      </c>
      <c r="T7" s="267">
        <f>S7/12</f>
        <v>12500000</v>
      </c>
      <c r="U7" s="357">
        <f>SUM(S7:T10)</f>
        <v>266500000</v>
      </c>
      <c r="V7" s="268"/>
      <c r="W7" s="269"/>
      <c r="Y7" s="271"/>
    </row>
    <row r="8" spans="1:27" s="270" customFormat="1" ht="21.95" customHeight="1" x14ac:dyDescent="0.25">
      <c r="A8" s="338"/>
      <c r="B8" s="352"/>
      <c r="C8" s="353"/>
      <c r="D8" s="354"/>
      <c r="E8" s="8">
        <v>113</v>
      </c>
      <c r="F8" s="8" t="s">
        <v>19</v>
      </c>
      <c r="G8" s="265">
        <v>8000000</v>
      </c>
      <c r="H8" s="265">
        <v>8000000</v>
      </c>
      <c r="I8" s="265">
        <v>8000000</v>
      </c>
      <c r="J8" s="265">
        <v>8000000</v>
      </c>
      <c r="K8" s="265">
        <v>8000000</v>
      </c>
      <c r="L8" s="265">
        <v>8000000</v>
      </c>
      <c r="M8" s="265">
        <v>8000000</v>
      </c>
      <c r="N8" s="265">
        <v>8000000</v>
      </c>
      <c r="O8" s="265">
        <v>8000000</v>
      </c>
      <c r="P8" s="265">
        <v>8000000</v>
      </c>
      <c r="Q8" s="265">
        <v>8000000</v>
      </c>
      <c r="R8" s="265">
        <v>8000000</v>
      </c>
      <c r="S8" s="266">
        <f t="shared" si="0"/>
        <v>96000000</v>
      </c>
      <c r="T8" s="267">
        <f>S8/12</f>
        <v>8000000</v>
      </c>
      <c r="U8" s="357"/>
      <c r="V8" s="268"/>
      <c r="W8" s="269"/>
      <c r="Y8" s="271"/>
      <c r="AA8" s="269"/>
    </row>
    <row r="9" spans="1:27" s="270" customFormat="1" ht="21.95" customHeight="1" x14ac:dyDescent="0.25">
      <c r="A9" s="338"/>
      <c r="B9" s="352"/>
      <c r="C9" s="353"/>
      <c r="D9" s="354"/>
      <c r="E9" s="8">
        <v>133</v>
      </c>
      <c r="F9" s="8" t="s">
        <v>21</v>
      </c>
      <c r="G9" s="265">
        <v>0</v>
      </c>
      <c r="H9" s="265">
        <v>0</v>
      </c>
      <c r="I9" s="265">
        <v>0</v>
      </c>
      <c r="J9" s="265">
        <v>0</v>
      </c>
      <c r="K9" s="265">
        <v>0</v>
      </c>
      <c r="L9" s="265">
        <v>0</v>
      </c>
      <c r="M9" s="265">
        <v>0</v>
      </c>
      <c r="N9" s="265">
        <v>0</v>
      </c>
      <c r="O9" s="265">
        <v>0</v>
      </c>
      <c r="P9" s="265">
        <v>0</v>
      </c>
      <c r="Q9" s="265">
        <v>0</v>
      </c>
      <c r="R9" s="265">
        <v>0</v>
      </c>
      <c r="S9" s="266">
        <f t="shared" si="0"/>
        <v>0</v>
      </c>
      <c r="T9" s="267">
        <f>S9/12</f>
        <v>0</v>
      </c>
      <c r="U9" s="357"/>
      <c r="V9" s="268"/>
      <c r="W9" s="269"/>
    </row>
    <row r="10" spans="1:27" s="270" customFormat="1" ht="21.95" customHeight="1" thickBot="1" x14ac:dyDescent="0.3">
      <c r="A10" s="338"/>
      <c r="B10" s="352"/>
      <c r="C10" s="353"/>
      <c r="D10" s="354"/>
      <c r="E10" s="8">
        <v>232</v>
      </c>
      <c r="F10" s="8" t="s">
        <v>20</v>
      </c>
      <c r="G10" s="265">
        <v>0</v>
      </c>
      <c r="H10" s="265">
        <v>0</v>
      </c>
      <c r="I10" s="265">
        <v>0</v>
      </c>
      <c r="J10" s="265">
        <v>0</v>
      </c>
      <c r="K10" s="265">
        <v>0</v>
      </c>
      <c r="L10" s="265">
        <v>0</v>
      </c>
      <c r="M10" s="265">
        <v>0</v>
      </c>
      <c r="N10" s="265">
        <v>0</v>
      </c>
      <c r="O10" s="265">
        <v>0</v>
      </c>
      <c r="P10" s="265">
        <v>0</v>
      </c>
      <c r="Q10" s="265">
        <v>0</v>
      </c>
      <c r="R10" s="265">
        <v>0</v>
      </c>
      <c r="S10" s="266">
        <f t="shared" si="0"/>
        <v>0</v>
      </c>
      <c r="T10" s="267">
        <f>S10/12</f>
        <v>0</v>
      </c>
      <c r="U10" s="357"/>
      <c r="V10" s="268"/>
      <c r="W10" s="269"/>
      <c r="Y10" s="271"/>
    </row>
    <row r="11" spans="1:27" s="270" customFormat="1" ht="18.75" customHeight="1" x14ac:dyDescent="0.25">
      <c r="A11" s="361">
        <v>2</v>
      </c>
      <c r="B11" s="365"/>
      <c r="C11" s="363">
        <v>1172444</v>
      </c>
      <c r="D11" s="364" t="s">
        <v>402</v>
      </c>
      <c r="E11" s="28">
        <v>112</v>
      </c>
      <c r="F11" s="28" t="s">
        <v>303</v>
      </c>
      <c r="G11" s="290">
        <v>5000000</v>
      </c>
      <c r="H11" s="290">
        <v>5000000</v>
      </c>
      <c r="I11" s="290">
        <v>5000000</v>
      </c>
      <c r="J11" s="290">
        <v>5000000</v>
      </c>
      <c r="K11" s="290">
        <v>5000000</v>
      </c>
      <c r="L11" s="290">
        <v>5000000</v>
      </c>
      <c r="M11" s="290">
        <v>5000000</v>
      </c>
      <c r="N11" s="290">
        <v>5000000</v>
      </c>
      <c r="O11" s="290">
        <v>5000000</v>
      </c>
      <c r="P11" s="290">
        <v>5000000</v>
      </c>
      <c r="Q11" s="290">
        <v>5000000</v>
      </c>
      <c r="R11" s="290">
        <v>5000000</v>
      </c>
      <c r="S11" s="266">
        <f t="shared" si="0"/>
        <v>60000000</v>
      </c>
      <c r="T11" s="267">
        <f t="shared" ref="T11:T52" si="1">S11/12</f>
        <v>5000000</v>
      </c>
      <c r="U11" s="281">
        <f t="shared" ref="U11:U52" si="2">SUM(S11:T11)</f>
        <v>65000000</v>
      </c>
      <c r="V11" s="268"/>
      <c r="W11" s="269"/>
    </row>
    <row r="12" spans="1:27" s="270" customFormat="1" ht="20.25" customHeight="1" x14ac:dyDescent="0.25">
      <c r="A12" s="361"/>
      <c r="B12" s="340"/>
      <c r="C12" s="336"/>
      <c r="D12" s="333"/>
      <c r="E12" s="8">
        <v>113</v>
      </c>
      <c r="F12" s="8" t="s">
        <v>19</v>
      </c>
      <c r="G12" s="291">
        <v>4000000</v>
      </c>
      <c r="H12" s="291">
        <v>4000000</v>
      </c>
      <c r="I12" s="291">
        <v>4000000</v>
      </c>
      <c r="J12" s="291">
        <v>4000000</v>
      </c>
      <c r="K12" s="291">
        <v>4000000</v>
      </c>
      <c r="L12" s="291">
        <v>4000000</v>
      </c>
      <c r="M12" s="291">
        <v>4000000</v>
      </c>
      <c r="N12" s="291">
        <v>4000000</v>
      </c>
      <c r="O12" s="291">
        <v>4000000</v>
      </c>
      <c r="P12" s="291">
        <v>4000000</v>
      </c>
      <c r="Q12" s="291">
        <v>4000000</v>
      </c>
      <c r="R12" s="291">
        <v>4000000</v>
      </c>
      <c r="S12" s="266">
        <f t="shared" si="0"/>
        <v>48000000</v>
      </c>
      <c r="T12" s="267">
        <f t="shared" si="1"/>
        <v>4000000</v>
      </c>
      <c r="U12" s="281">
        <f t="shared" si="2"/>
        <v>52000000</v>
      </c>
      <c r="V12" s="268"/>
      <c r="W12" s="269"/>
    </row>
    <row r="13" spans="1:27" s="270" customFormat="1" ht="20.25" customHeight="1" x14ac:dyDescent="0.25">
      <c r="A13" s="362"/>
      <c r="B13" s="341"/>
      <c r="C13" s="337"/>
      <c r="D13" s="334"/>
      <c r="E13" s="8">
        <v>232</v>
      </c>
      <c r="F13" s="8" t="s">
        <v>20</v>
      </c>
      <c r="G13" s="291">
        <v>0</v>
      </c>
      <c r="H13" s="291">
        <v>0</v>
      </c>
      <c r="I13" s="291">
        <v>0</v>
      </c>
      <c r="J13" s="291">
        <v>0</v>
      </c>
      <c r="K13" s="291">
        <v>0</v>
      </c>
      <c r="L13" s="291">
        <v>0</v>
      </c>
      <c r="M13" s="291">
        <v>0</v>
      </c>
      <c r="N13" s="291">
        <v>0</v>
      </c>
      <c r="O13" s="291">
        <v>0</v>
      </c>
      <c r="P13" s="291">
        <v>0</v>
      </c>
      <c r="Q13" s="291">
        <v>0</v>
      </c>
      <c r="R13" s="291">
        <v>0</v>
      </c>
      <c r="S13" s="266">
        <f t="shared" si="0"/>
        <v>0</v>
      </c>
      <c r="T13" s="267">
        <f t="shared" si="1"/>
        <v>0</v>
      </c>
      <c r="U13" s="281">
        <f t="shared" si="2"/>
        <v>0</v>
      </c>
      <c r="V13" s="268"/>
      <c r="W13" s="269"/>
    </row>
    <row r="14" spans="1:27" s="270" customFormat="1" ht="20.25" customHeight="1" x14ac:dyDescent="0.25">
      <c r="A14" s="348">
        <v>3</v>
      </c>
      <c r="B14" s="339"/>
      <c r="C14" s="335">
        <v>986703</v>
      </c>
      <c r="D14" s="332" t="s">
        <v>403</v>
      </c>
      <c r="E14" s="8">
        <v>112</v>
      </c>
      <c r="F14" s="8" t="s">
        <v>303</v>
      </c>
      <c r="G14" s="290">
        <v>5000000</v>
      </c>
      <c r="H14" s="290">
        <v>5000000</v>
      </c>
      <c r="I14" s="290">
        <v>5000000</v>
      </c>
      <c r="J14" s="290">
        <v>5000000</v>
      </c>
      <c r="K14" s="290">
        <v>5000000</v>
      </c>
      <c r="L14" s="290">
        <v>5000000</v>
      </c>
      <c r="M14" s="290">
        <v>5000000</v>
      </c>
      <c r="N14" s="290">
        <v>5000000</v>
      </c>
      <c r="O14" s="290">
        <v>5000000</v>
      </c>
      <c r="P14" s="290">
        <v>5000000</v>
      </c>
      <c r="Q14" s="290">
        <v>5000000</v>
      </c>
      <c r="R14" s="290">
        <v>5000000</v>
      </c>
      <c r="S14" s="266">
        <f t="shared" si="0"/>
        <v>60000000</v>
      </c>
      <c r="T14" s="267">
        <f t="shared" si="1"/>
        <v>5000000</v>
      </c>
      <c r="U14" s="281">
        <f t="shared" si="2"/>
        <v>65000000</v>
      </c>
      <c r="V14" s="268"/>
      <c r="W14" s="269"/>
    </row>
    <row r="15" spans="1:27" s="270" customFormat="1" ht="20.25" customHeight="1" x14ac:dyDescent="0.25">
      <c r="A15" s="349"/>
      <c r="B15" s="340"/>
      <c r="C15" s="336"/>
      <c r="D15" s="333"/>
      <c r="E15" s="8">
        <v>113</v>
      </c>
      <c r="F15" s="8" t="s">
        <v>19</v>
      </c>
      <c r="G15" s="291">
        <v>4000000</v>
      </c>
      <c r="H15" s="291">
        <v>4000000</v>
      </c>
      <c r="I15" s="291">
        <v>4000000</v>
      </c>
      <c r="J15" s="291">
        <v>4000000</v>
      </c>
      <c r="K15" s="291">
        <v>4000000</v>
      </c>
      <c r="L15" s="291">
        <v>4000000</v>
      </c>
      <c r="M15" s="291">
        <v>4000000</v>
      </c>
      <c r="N15" s="291">
        <v>4000000</v>
      </c>
      <c r="O15" s="291">
        <v>4000000</v>
      </c>
      <c r="P15" s="291">
        <v>4000000</v>
      </c>
      <c r="Q15" s="291">
        <v>4000000</v>
      </c>
      <c r="R15" s="291">
        <v>4000000</v>
      </c>
      <c r="S15" s="266">
        <f t="shared" si="0"/>
        <v>48000000</v>
      </c>
      <c r="T15" s="267">
        <f t="shared" si="1"/>
        <v>4000000</v>
      </c>
      <c r="U15" s="281">
        <f t="shared" si="2"/>
        <v>52000000</v>
      </c>
      <c r="V15" s="268"/>
      <c r="W15" s="269"/>
    </row>
    <row r="16" spans="1:27" s="270" customFormat="1" ht="20.25" customHeight="1" x14ac:dyDescent="0.25">
      <c r="A16" s="349"/>
      <c r="B16" s="341"/>
      <c r="C16" s="337"/>
      <c r="D16" s="334"/>
      <c r="E16" s="8">
        <v>232</v>
      </c>
      <c r="F16" s="8" t="s">
        <v>20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291">
        <v>0</v>
      </c>
      <c r="N16" s="291">
        <v>0</v>
      </c>
      <c r="O16" s="291">
        <v>0</v>
      </c>
      <c r="P16" s="291">
        <v>0</v>
      </c>
      <c r="Q16" s="291">
        <v>0</v>
      </c>
      <c r="R16" s="291">
        <v>0</v>
      </c>
      <c r="S16" s="266">
        <f t="shared" si="0"/>
        <v>0</v>
      </c>
      <c r="T16" s="267">
        <f t="shared" si="1"/>
        <v>0</v>
      </c>
      <c r="U16" s="281">
        <f t="shared" si="2"/>
        <v>0</v>
      </c>
      <c r="V16" s="268"/>
      <c r="W16" s="269"/>
    </row>
    <row r="17" spans="1:23" s="270" customFormat="1" ht="21.75" customHeight="1" x14ac:dyDescent="0.25">
      <c r="A17" s="338">
        <v>4</v>
      </c>
      <c r="B17" s="339"/>
      <c r="C17" s="335">
        <v>1658759</v>
      </c>
      <c r="D17" s="332" t="s">
        <v>404</v>
      </c>
      <c r="E17" s="8">
        <v>112</v>
      </c>
      <c r="F17" s="8" t="s">
        <v>303</v>
      </c>
      <c r="G17" s="290">
        <v>5000000</v>
      </c>
      <c r="H17" s="290">
        <v>5000000</v>
      </c>
      <c r="I17" s="290">
        <v>5000000</v>
      </c>
      <c r="J17" s="290">
        <v>5000000</v>
      </c>
      <c r="K17" s="290">
        <v>5000000</v>
      </c>
      <c r="L17" s="290">
        <v>5000000</v>
      </c>
      <c r="M17" s="290">
        <v>5000000</v>
      </c>
      <c r="N17" s="290">
        <v>5000000</v>
      </c>
      <c r="O17" s="290">
        <v>5000000</v>
      </c>
      <c r="P17" s="290">
        <v>5000000</v>
      </c>
      <c r="Q17" s="290">
        <v>5000000</v>
      </c>
      <c r="R17" s="290">
        <v>5000000</v>
      </c>
      <c r="S17" s="266">
        <f t="shared" si="0"/>
        <v>60000000</v>
      </c>
      <c r="T17" s="267">
        <f t="shared" si="1"/>
        <v>5000000</v>
      </c>
      <c r="U17" s="281">
        <f t="shared" si="2"/>
        <v>65000000</v>
      </c>
      <c r="V17" s="268"/>
      <c r="W17" s="269"/>
    </row>
    <row r="18" spans="1:23" s="270" customFormat="1" ht="21.95" customHeight="1" x14ac:dyDescent="0.25">
      <c r="A18" s="338"/>
      <c r="B18" s="340"/>
      <c r="C18" s="336"/>
      <c r="D18" s="333"/>
      <c r="E18" s="8">
        <v>113</v>
      </c>
      <c r="F18" s="8" t="s">
        <v>19</v>
      </c>
      <c r="G18" s="291">
        <v>4000000</v>
      </c>
      <c r="H18" s="291">
        <v>4000000</v>
      </c>
      <c r="I18" s="291">
        <v>4000000</v>
      </c>
      <c r="J18" s="291">
        <v>4000000</v>
      </c>
      <c r="K18" s="291">
        <v>4000000</v>
      </c>
      <c r="L18" s="291">
        <v>4000000</v>
      </c>
      <c r="M18" s="291">
        <v>4000000</v>
      </c>
      <c r="N18" s="291">
        <v>4000000</v>
      </c>
      <c r="O18" s="291">
        <v>4000000</v>
      </c>
      <c r="P18" s="291">
        <v>4000000</v>
      </c>
      <c r="Q18" s="291">
        <v>4000000</v>
      </c>
      <c r="R18" s="291">
        <v>4000000</v>
      </c>
      <c r="S18" s="266">
        <f t="shared" si="0"/>
        <v>48000000</v>
      </c>
      <c r="T18" s="267">
        <f t="shared" si="1"/>
        <v>4000000</v>
      </c>
      <c r="U18" s="281">
        <f t="shared" si="2"/>
        <v>52000000</v>
      </c>
      <c r="V18" s="268"/>
      <c r="W18" s="269"/>
    </row>
    <row r="19" spans="1:23" s="270" customFormat="1" ht="21.95" customHeight="1" x14ac:dyDescent="0.25">
      <c r="A19" s="338"/>
      <c r="B19" s="341"/>
      <c r="C19" s="337"/>
      <c r="D19" s="334"/>
      <c r="E19" s="8">
        <v>232</v>
      </c>
      <c r="F19" s="8" t="s">
        <v>20</v>
      </c>
      <c r="G19" s="291">
        <v>0</v>
      </c>
      <c r="H19" s="291">
        <v>0</v>
      </c>
      <c r="I19" s="291">
        <v>0</v>
      </c>
      <c r="J19" s="291">
        <v>0</v>
      </c>
      <c r="K19" s="291">
        <v>0</v>
      </c>
      <c r="L19" s="291">
        <v>0</v>
      </c>
      <c r="M19" s="291">
        <v>0</v>
      </c>
      <c r="N19" s="291">
        <v>0</v>
      </c>
      <c r="O19" s="291">
        <v>0</v>
      </c>
      <c r="P19" s="291">
        <v>0</v>
      </c>
      <c r="Q19" s="291">
        <v>0</v>
      </c>
      <c r="R19" s="291">
        <v>0</v>
      </c>
      <c r="S19" s="266">
        <f t="shared" si="0"/>
        <v>0</v>
      </c>
      <c r="T19" s="267">
        <f t="shared" si="1"/>
        <v>0</v>
      </c>
      <c r="U19" s="281">
        <f t="shared" si="2"/>
        <v>0</v>
      </c>
      <c r="V19" s="268"/>
      <c r="W19" s="269"/>
    </row>
    <row r="20" spans="1:23" s="270" customFormat="1" ht="21.95" customHeight="1" x14ac:dyDescent="0.25">
      <c r="A20" s="338">
        <v>5</v>
      </c>
      <c r="B20" s="339"/>
      <c r="C20" s="335">
        <v>1550109</v>
      </c>
      <c r="D20" s="332" t="s">
        <v>405</v>
      </c>
      <c r="E20" s="8">
        <v>112</v>
      </c>
      <c r="F20" s="8" t="s">
        <v>303</v>
      </c>
      <c r="G20" s="290">
        <v>5000000</v>
      </c>
      <c r="H20" s="290">
        <v>5000000</v>
      </c>
      <c r="I20" s="290">
        <v>5000000</v>
      </c>
      <c r="J20" s="290">
        <v>5000000</v>
      </c>
      <c r="K20" s="290">
        <v>5000000</v>
      </c>
      <c r="L20" s="290">
        <v>5000000</v>
      </c>
      <c r="M20" s="290">
        <v>5000000</v>
      </c>
      <c r="N20" s="290">
        <v>5000000</v>
      </c>
      <c r="O20" s="290">
        <v>5000000</v>
      </c>
      <c r="P20" s="290">
        <v>5000000</v>
      </c>
      <c r="Q20" s="290">
        <v>5000000</v>
      </c>
      <c r="R20" s="290">
        <v>5000000</v>
      </c>
      <c r="S20" s="266">
        <f t="shared" si="0"/>
        <v>60000000</v>
      </c>
      <c r="T20" s="267">
        <f t="shared" si="1"/>
        <v>5000000</v>
      </c>
      <c r="U20" s="281">
        <f t="shared" si="2"/>
        <v>65000000</v>
      </c>
      <c r="V20" s="268"/>
      <c r="W20" s="269"/>
    </row>
    <row r="21" spans="1:23" s="270" customFormat="1" ht="21.95" customHeight="1" x14ac:dyDescent="0.25">
      <c r="A21" s="338"/>
      <c r="B21" s="340"/>
      <c r="C21" s="336"/>
      <c r="D21" s="333"/>
      <c r="E21" s="8">
        <v>113</v>
      </c>
      <c r="F21" s="8" t="s">
        <v>19</v>
      </c>
      <c r="G21" s="291">
        <v>4000000</v>
      </c>
      <c r="H21" s="291">
        <v>4000000</v>
      </c>
      <c r="I21" s="291">
        <v>4000000</v>
      </c>
      <c r="J21" s="291">
        <v>4000000</v>
      </c>
      <c r="K21" s="291">
        <v>4000000</v>
      </c>
      <c r="L21" s="291">
        <v>4000000</v>
      </c>
      <c r="M21" s="291">
        <v>4000000</v>
      </c>
      <c r="N21" s="291">
        <v>4000000</v>
      </c>
      <c r="O21" s="291">
        <v>4000000</v>
      </c>
      <c r="P21" s="291">
        <v>4000000</v>
      </c>
      <c r="Q21" s="291">
        <v>4000000</v>
      </c>
      <c r="R21" s="291">
        <v>4000000</v>
      </c>
      <c r="S21" s="266">
        <f t="shared" si="0"/>
        <v>48000000</v>
      </c>
      <c r="T21" s="267">
        <f t="shared" si="1"/>
        <v>4000000</v>
      </c>
      <c r="U21" s="281">
        <f t="shared" si="2"/>
        <v>52000000</v>
      </c>
      <c r="V21" s="268"/>
      <c r="W21" s="269"/>
    </row>
    <row r="22" spans="1:23" s="270" customFormat="1" ht="21.95" customHeight="1" x14ac:dyDescent="0.25">
      <c r="A22" s="338"/>
      <c r="B22" s="341"/>
      <c r="C22" s="337"/>
      <c r="D22" s="334"/>
      <c r="E22" s="8">
        <v>232</v>
      </c>
      <c r="F22" s="8" t="s">
        <v>20</v>
      </c>
      <c r="G22" s="291">
        <v>0</v>
      </c>
      <c r="H22" s="291">
        <v>0</v>
      </c>
      <c r="I22" s="291">
        <v>0</v>
      </c>
      <c r="J22" s="291">
        <v>0</v>
      </c>
      <c r="K22" s="291">
        <v>0</v>
      </c>
      <c r="L22" s="291">
        <v>0</v>
      </c>
      <c r="M22" s="291">
        <v>0</v>
      </c>
      <c r="N22" s="291">
        <v>0</v>
      </c>
      <c r="O22" s="291">
        <v>0</v>
      </c>
      <c r="P22" s="291">
        <v>0</v>
      </c>
      <c r="Q22" s="291">
        <v>0</v>
      </c>
      <c r="R22" s="291">
        <v>0</v>
      </c>
      <c r="S22" s="266">
        <f t="shared" si="0"/>
        <v>0</v>
      </c>
      <c r="T22" s="267">
        <f t="shared" si="1"/>
        <v>0</v>
      </c>
      <c r="U22" s="281">
        <f t="shared" si="2"/>
        <v>0</v>
      </c>
      <c r="V22" s="268"/>
      <c r="W22" s="269"/>
    </row>
    <row r="23" spans="1:23" s="270" customFormat="1" ht="21.95" customHeight="1" x14ac:dyDescent="0.25">
      <c r="A23" s="342">
        <v>6</v>
      </c>
      <c r="B23" s="339"/>
      <c r="C23" s="335">
        <v>1106467</v>
      </c>
      <c r="D23" s="332" t="s">
        <v>406</v>
      </c>
      <c r="E23" s="8">
        <v>112</v>
      </c>
      <c r="F23" s="8" t="s">
        <v>303</v>
      </c>
      <c r="G23" s="290">
        <v>5000000</v>
      </c>
      <c r="H23" s="290">
        <v>5000000</v>
      </c>
      <c r="I23" s="290">
        <v>5000000</v>
      </c>
      <c r="J23" s="290">
        <v>5000000</v>
      </c>
      <c r="K23" s="290">
        <v>5000000</v>
      </c>
      <c r="L23" s="290">
        <v>5000000</v>
      </c>
      <c r="M23" s="290">
        <v>5000000</v>
      </c>
      <c r="N23" s="290">
        <v>5000000</v>
      </c>
      <c r="O23" s="290">
        <v>5000000</v>
      </c>
      <c r="P23" s="290">
        <v>5000000</v>
      </c>
      <c r="Q23" s="290">
        <v>5000000</v>
      </c>
      <c r="R23" s="290">
        <v>5000000</v>
      </c>
      <c r="S23" s="266">
        <f t="shared" si="0"/>
        <v>60000000</v>
      </c>
      <c r="T23" s="267">
        <f t="shared" si="1"/>
        <v>5000000</v>
      </c>
      <c r="U23" s="281">
        <f t="shared" si="2"/>
        <v>65000000</v>
      </c>
      <c r="V23" s="268"/>
      <c r="W23" s="269"/>
    </row>
    <row r="24" spans="1:23" s="270" customFormat="1" ht="21.95" customHeight="1" x14ac:dyDescent="0.25">
      <c r="A24" s="342"/>
      <c r="B24" s="340"/>
      <c r="C24" s="336"/>
      <c r="D24" s="333"/>
      <c r="E24" s="8">
        <v>113</v>
      </c>
      <c r="F24" s="8" t="s">
        <v>19</v>
      </c>
      <c r="G24" s="291">
        <v>4000000</v>
      </c>
      <c r="H24" s="291">
        <v>4000000</v>
      </c>
      <c r="I24" s="291">
        <v>4000000</v>
      </c>
      <c r="J24" s="291">
        <v>4000000</v>
      </c>
      <c r="K24" s="291">
        <v>4000000</v>
      </c>
      <c r="L24" s="291">
        <v>4000000</v>
      </c>
      <c r="M24" s="291">
        <v>4000000</v>
      </c>
      <c r="N24" s="291">
        <v>4000000</v>
      </c>
      <c r="O24" s="291">
        <v>4000000</v>
      </c>
      <c r="P24" s="291">
        <v>4000000</v>
      </c>
      <c r="Q24" s="291">
        <v>4000000</v>
      </c>
      <c r="R24" s="291">
        <v>4000000</v>
      </c>
      <c r="S24" s="266">
        <f t="shared" si="0"/>
        <v>48000000</v>
      </c>
      <c r="T24" s="267">
        <f t="shared" si="1"/>
        <v>4000000</v>
      </c>
      <c r="U24" s="281">
        <f t="shared" si="2"/>
        <v>52000000</v>
      </c>
      <c r="V24" s="268"/>
      <c r="W24" s="269"/>
    </row>
    <row r="25" spans="1:23" s="270" customFormat="1" ht="21.95" customHeight="1" x14ac:dyDescent="0.25">
      <c r="A25" s="342"/>
      <c r="B25" s="341"/>
      <c r="C25" s="337"/>
      <c r="D25" s="334"/>
      <c r="E25" s="8">
        <v>232</v>
      </c>
      <c r="F25" s="8" t="s">
        <v>20</v>
      </c>
      <c r="G25" s="291">
        <v>0</v>
      </c>
      <c r="H25" s="291">
        <v>0</v>
      </c>
      <c r="I25" s="291">
        <v>0</v>
      </c>
      <c r="J25" s="291">
        <v>0</v>
      </c>
      <c r="K25" s="291">
        <v>0</v>
      </c>
      <c r="L25" s="291">
        <v>0</v>
      </c>
      <c r="M25" s="291">
        <v>0</v>
      </c>
      <c r="N25" s="291">
        <v>0</v>
      </c>
      <c r="O25" s="291">
        <v>0</v>
      </c>
      <c r="P25" s="291">
        <v>0</v>
      </c>
      <c r="Q25" s="291">
        <v>0</v>
      </c>
      <c r="R25" s="291">
        <v>0</v>
      </c>
      <c r="S25" s="266">
        <f t="shared" si="0"/>
        <v>0</v>
      </c>
      <c r="T25" s="267">
        <f t="shared" si="1"/>
        <v>0</v>
      </c>
      <c r="U25" s="281">
        <f t="shared" si="2"/>
        <v>0</v>
      </c>
      <c r="V25" s="268"/>
      <c r="W25" s="269"/>
    </row>
    <row r="26" spans="1:23" s="270" customFormat="1" ht="21.95" customHeight="1" x14ac:dyDescent="0.25">
      <c r="A26" s="338">
        <v>7</v>
      </c>
      <c r="B26" s="339"/>
      <c r="C26" s="335">
        <v>817459</v>
      </c>
      <c r="D26" s="332" t="s">
        <v>407</v>
      </c>
      <c r="E26" s="8">
        <v>112</v>
      </c>
      <c r="F26" s="8" t="s">
        <v>303</v>
      </c>
      <c r="G26" s="290">
        <v>5000000</v>
      </c>
      <c r="H26" s="290">
        <v>5000000</v>
      </c>
      <c r="I26" s="290">
        <v>5000000</v>
      </c>
      <c r="J26" s="290">
        <v>5000000</v>
      </c>
      <c r="K26" s="290">
        <v>5000000</v>
      </c>
      <c r="L26" s="290">
        <v>5000000</v>
      </c>
      <c r="M26" s="290">
        <v>5000000</v>
      </c>
      <c r="N26" s="290">
        <v>5000000</v>
      </c>
      <c r="O26" s="290">
        <v>5000000</v>
      </c>
      <c r="P26" s="290">
        <v>5000000</v>
      </c>
      <c r="Q26" s="290">
        <v>5000000</v>
      </c>
      <c r="R26" s="290">
        <v>5000000</v>
      </c>
      <c r="S26" s="266">
        <f t="shared" si="0"/>
        <v>60000000</v>
      </c>
      <c r="T26" s="267">
        <f t="shared" si="1"/>
        <v>5000000</v>
      </c>
      <c r="U26" s="281">
        <f t="shared" si="2"/>
        <v>65000000</v>
      </c>
      <c r="V26" s="268"/>
      <c r="W26" s="269"/>
    </row>
    <row r="27" spans="1:23" s="270" customFormat="1" ht="21.95" customHeight="1" x14ac:dyDescent="0.25">
      <c r="A27" s="338"/>
      <c r="B27" s="340"/>
      <c r="C27" s="336"/>
      <c r="D27" s="333"/>
      <c r="E27" s="8">
        <v>113</v>
      </c>
      <c r="F27" s="8" t="s">
        <v>19</v>
      </c>
      <c r="G27" s="291">
        <v>4000000</v>
      </c>
      <c r="H27" s="291">
        <v>4000000</v>
      </c>
      <c r="I27" s="291">
        <v>4000000</v>
      </c>
      <c r="J27" s="291">
        <v>4000000</v>
      </c>
      <c r="K27" s="291">
        <v>4000000</v>
      </c>
      <c r="L27" s="291">
        <v>4000000</v>
      </c>
      <c r="M27" s="291">
        <v>4000000</v>
      </c>
      <c r="N27" s="291">
        <v>4000000</v>
      </c>
      <c r="O27" s="291">
        <v>4000000</v>
      </c>
      <c r="P27" s="291">
        <v>4000000</v>
      </c>
      <c r="Q27" s="291">
        <v>4000000</v>
      </c>
      <c r="R27" s="291">
        <v>4000000</v>
      </c>
      <c r="S27" s="266">
        <f t="shared" si="0"/>
        <v>48000000</v>
      </c>
      <c r="T27" s="267">
        <f t="shared" si="1"/>
        <v>4000000</v>
      </c>
      <c r="U27" s="281">
        <f t="shared" si="2"/>
        <v>52000000</v>
      </c>
      <c r="V27" s="268"/>
      <c r="W27" s="269"/>
    </row>
    <row r="28" spans="1:23" s="270" customFormat="1" ht="21.95" customHeight="1" x14ac:dyDescent="0.25">
      <c r="A28" s="338"/>
      <c r="B28" s="341"/>
      <c r="C28" s="337"/>
      <c r="D28" s="334"/>
      <c r="E28" s="8">
        <v>232</v>
      </c>
      <c r="F28" s="8" t="s">
        <v>20</v>
      </c>
      <c r="G28" s="291">
        <v>0</v>
      </c>
      <c r="H28" s="291">
        <v>0</v>
      </c>
      <c r="I28" s="291">
        <v>0</v>
      </c>
      <c r="J28" s="291">
        <v>0</v>
      </c>
      <c r="K28" s="291">
        <v>0</v>
      </c>
      <c r="L28" s="291">
        <v>0</v>
      </c>
      <c r="M28" s="291">
        <v>0</v>
      </c>
      <c r="N28" s="291">
        <v>0</v>
      </c>
      <c r="O28" s="291">
        <v>0</v>
      </c>
      <c r="P28" s="291">
        <v>0</v>
      </c>
      <c r="Q28" s="291">
        <v>0</v>
      </c>
      <c r="R28" s="291">
        <v>0</v>
      </c>
      <c r="S28" s="266">
        <f t="shared" si="0"/>
        <v>0</v>
      </c>
      <c r="T28" s="267">
        <f t="shared" si="1"/>
        <v>0</v>
      </c>
      <c r="U28" s="281">
        <f t="shared" si="2"/>
        <v>0</v>
      </c>
      <c r="V28" s="268"/>
      <c r="W28" s="269"/>
    </row>
    <row r="29" spans="1:23" s="270" customFormat="1" ht="21.95" customHeight="1" x14ac:dyDescent="0.25">
      <c r="A29" s="338">
        <v>8</v>
      </c>
      <c r="B29" s="339"/>
      <c r="C29" s="335">
        <v>1882466</v>
      </c>
      <c r="D29" s="332" t="s">
        <v>408</v>
      </c>
      <c r="E29" s="8">
        <v>112</v>
      </c>
      <c r="F29" s="8" t="s">
        <v>303</v>
      </c>
      <c r="G29" s="290">
        <v>5000000</v>
      </c>
      <c r="H29" s="290">
        <v>5000000</v>
      </c>
      <c r="I29" s="290">
        <v>5000000</v>
      </c>
      <c r="J29" s="290">
        <v>5000000</v>
      </c>
      <c r="K29" s="290">
        <v>5000000</v>
      </c>
      <c r="L29" s="290">
        <v>5000000</v>
      </c>
      <c r="M29" s="290"/>
      <c r="N29" s="290"/>
      <c r="O29" s="290">
        <v>5000000</v>
      </c>
      <c r="P29" s="290">
        <v>5000000</v>
      </c>
      <c r="Q29" s="290">
        <v>5000000</v>
      </c>
      <c r="R29" s="290">
        <v>5000000</v>
      </c>
      <c r="S29" s="266">
        <f t="shared" si="0"/>
        <v>50000000</v>
      </c>
      <c r="T29" s="267">
        <f t="shared" si="1"/>
        <v>4166666.6666666665</v>
      </c>
      <c r="U29" s="281">
        <f t="shared" si="2"/>
        <v>54166666.666666664</v>
      </c>
      <c r="V29" s="268"/>
      <c r="W29" s="269"/>
    </row>
    <row r="30" spans="1:23" s="270" customFormat="1" ht="21.95" customHeight="1" x14ac:dyDescent="0.25">
      <c r="A30" s="338"/>
      <c r="B30" s="340"/>
      <c r="C30" s="336"/>
      <c r="D30" s="333"/>
      <c r="E30" s="8">
        <v>113</v>
      </c>
      <c r="F30" s="8" t="s">
        <v>19</v>
      </c>
      <c r="G30" s="291">
        <v>4000000</v>
      </c>
      <c r="H30" s="291">
        <v>4000000</v>
      </c>
      <c r="I30" s="291">
        <v>4000000</v>
      </c>
      <c r="J30" s="291">
        <v>4000000</v>
      </c>
      <c r="K30" s="291">
        <v>4000000</v>
      </c>
      <c r="L30" s="291">
        <v>4000000</v>
      </c>
      <c r="M30" s="291"/>
      <c r="N30" s="291"/>
      <c r="O30" s="291">
        <v>4000000</v>
      </c>
      <c r="P30" s="291">
        <v>4000000</v>
      </c>
      <c r="Q30" s="291">
        <v>4000000</v>
      </c>
      <c r="R30" s="291">
        <v>4000000</v>
      </c>
      <c r="S30" s="266">
        <f t="shared" si="0"/>
        <v>40000000</v>
      </c>
      <c r="T30" s="267">
        <f t="shared" si="1"/>
        <v>3333333.3333333335</v>
      </c>
      <c r="U30" s="281">
        <f t="shared" si="2"/>
        <v>43333333.333333336</v>
      </c>
      <c r="V30" s="268"/>
      <c r="W30" s="269"/>
    </row>
    <row r="31" spans="1:23" s="270" customFormat="1" ht="21.95" customHeight="1" x14ac:dyDescent="0.25">
      <c r="A31" s="338"/>
      <c r="B31" s="341"/>
      <c r="C31" s="337"/>
      <c r="D31" s="334"/>
      <c r="E31" s="8">
        <v>232</v>
      </c>
      <c r="F31" s="8" t="s">
        <v>20</v>
      </c>
      <c r="G31" s="291">
        <v>0</v>
      </c>
      <c r="H31" s="291">
        <v>0</v>
      </c>
      <c r="I31" s="291">
        <v>0</v>
      </c>
      <c r="J31" s="291">
        <v>0</v>
      </c>
      <c r="K31" s="291">
        <v>0</v>
      </c>
      <c r="L31" s="291">
        <v>0</v>
      </c>
      <c r="M31" s="291">
        <v>0</v>
      </c>
      <c r="N31" s="291">
        <v>0</v>
      </c>
      <c r="O31" s="291">
        <v>0</v>
      </c>
      <c r="P31" s="291">
        <v>0</v>
      </c>
      <c r="Q31" s="291">
        <v>0</v>
      </c>
      <c r="R31" s="291">
        <v>0</v>
      </c>
      <c r="S31" s="266">
        <f t="shared" si="0"/>
        <v>0</v>
      </c>
      <c r="T31" s="267">
        <f t="shared" si="1"/>
        <v>0</v>
      </c>
      <c r="U31" s="281">
        <f t="shared" si="2"/>
        <v>0</v>
      </c>
      <c r="V31" s="268"/>
      <c r="W31" s="269"/>
    </row>
    <row r="32" spans="1:23" s="270" customFormat="1" ht="21.95" customHeight="1" x14ac:dyDescent="0.25">
      <c r="A32" s="342">
        <v>9</v>
      </c>
      <c r="B32" s="339"/>
      <c r="C32" s="335">
        <v>712293</v>
      </c>
      <c r="D32" s="332" t="s">
        <v>409</v>
      </c>
      <c r="E32" s="8">
        <v>112</v>
      </c>
      <c r="F32" s="8" t="s">
        <v>303</v>
      </c>
      <c r="G32" s="290">
        <v>5000000</v>
      </c>
      <c r="H32" s="290">
        <v>5000000</v>
      </c>
      <c r="I32" s="290">
        <v>5000000</v>
      </c>
      <c r="J32" s="290">
        <v>5000000</v>
      </c>
      <c r="K32" s="290">
        <v>5000000</v>
      </c>
      <c r="L32" s="290">
        <v>5000000</v>
      </c>
      <c r="M32" s="290">
        <v>5000000</v>
      </c>
      <c r="N32" s="290">
        <v>5000000</v>
      </c>
      <c r="O32" s="290">
        <v>5000000</v>
      </c>
      <c r="P32" s="290">
        <v>5000000</v>
      </c>
      <c r="Q32" s="290">
        <v>5000000</v>
      </c>
      <c r="R32" s="290">
        <v>5000000</v>
      </c>
      <c r="S32" s="266">
        <f t="shared" si="0"/>
        <v>60000000</v>
      </c>
      <c r="T32" s="267">
        <f t="shared" si="1"/>
        <v>5000000</v>
      </c>
      <c r="U32" s="281">
        <f t="shared" si="2"/>
        <v>65000000</v>
      </c>
      <c r="V32" s="268"/>
      <c r="W32" s="269"/>
    </row>
    <row r="33" spans="1:23" s="270" customFormat="1" ht="21.95" customHeight="1" x14ac:dyDescent="0.25">
      <c r="A33" s="342"/>
      <c r="B33" s="340"/>
      <c r="C33" s="336"/>
      <c r="D33" s="333"/>
      <c r="E33" s="8">
        <v>113</v>
      </c>
      <c r="F33" s="8" t="s">
        <v>19</v>
      </c>
      <c r="G33" s="291">
        <v>4000000</v>
      </c>
      <c r="H33" s="291">
        <v>4000000</v>
      </c>
      <c r="I33" s="291">
        <v>4000000</v>
      </c>
      <c r="J33" s="291">
        <v>4000000</v>
      </c>
      <c r="K33" s="291">
        <v>4000000</v>
      </c>
      <c r="L33" s="291">
        <v>4000000</v>
      </c>
      <c r="M33" s="291">
        <v>4000000</v>
      </c>
      <c r="N33" s="291">
        <v>4000000</v>
      </c>
      <c r="O33" s="291">
        <v>4000000</v>
      </c>
      <c r="P33" s="291">
        <v>4000000</v>
      </c>
      <c r="Q33" s="291">
        <v>4000000</v>
      </c>
      <c r="R33" s="291">
        <v>4000000</v>
      </c>
      <c r="S33" s="266">
        <f t="shared" si="0"/>
        <v>48000000</v>
      </c>
      <c r="T33" s="267">
        <f t="shared" si="1"/>
        <v>4000000</v>
      </c>
      <c r="U33" s="281">
        <f t="shared" si="2"/>
        <v>52000000</v>
      </c>
      <c r="V33" s="268"/>
      <c r="W33" s="269"/>
    </row>
    <row r="34" spans="1:23" s="270" customFormat="1" ht="21.95" customHeight="1" x14ac:dyDescent="0.25">
      <c r="A34" s="342"/>
      <c r="B34" s="341"/>
      <c r="C34" s="337"/>
      <c r="D34" s="334"/>
      <c r="E34" s="8">
        <v>232</v>
      </c>
      <c r="F34" s="8" t="s">
        <v>20</v>
      </c>
      <c r="G34" s="291">
        <v>0</v>
      </c>
      <c r="H34" s="291">
        <v>0</v>
      </c>
      <c r="I34" s="291">
        <v>0</v>
      </c>
      <c r="J34" s="291">
        <v>0</v>
      </c>
      <c r="K34" s="291">
        <v>0</v>
      </c>
      <c r="L34" s="291">
        <v>0</v>
      </c>
      <c r="M34" s="291">
        <v>0</v>
      </c>
      <c r="N34" s="291">
        <v>0</v>
      </c>
      <c r="O34" s="291">
        <v>0</v>
      </c>
      <c r="P34" s="291">
        <v>0</v>
      </c>
      <c r="Q34" s="291">
        <v>0</v>
      </c>
      <c r="R34" s="291">
        <v>0</v>
      </c>
      <c r="S34" s="266">
        <f t="shared" si="0"/>
        <v>0</v>
      </c>
      <c r="T34" s="267">
        <f t="shared" si="1"/>
        <v>0</v>
      </c>
      <c r="U34" s="281">
        <f t="shared" si="2"/>
        <v>0</v>
      </c>
      <c r="V34" s="268"/>
      <c r="W34" s="269"/>
    </row>
    <row r="35" spans="1:23" s="270" customFormat="1" ht="21.95" customHeight="1" x14ac:dyDescent="0.25">
      <c r="A35" s="338">
        <v>10</v>
      </c>
      <c r="B35" s="339"/>
      <c r="C35" s="335">
        <v>475579</v>
      </c>
      <c r="D35" s="332" t="s">
        <v>410</v>
      </c>
      <c r="E35" s="8">
        <v>112</v>
      </c>
      <c r="F35" s="8" t="s">
        <v>303</v>
      </c>
      <c r="G35" s="290">
        <v>5000000</v>
      </c>
      <c r="H35" s="290">
        <v>5000000</v>
      </c>
      <c r="I35" s="290">
        <v>5000000</v>
      </c>
      <c r="J35" s="290">
        <v>5000000</v>
      </c>
      <c r="K35" s="290">
        <v>5000000</v>
      </c>
      <c r="L35" s="290">
        <v>5000000</v>
      </c>
      <c r="M35" s="290">
        <v>5000000</v>
      </c>
      <c r="N35" s="290">
        <v>5000000</v>
      </c>
      <c r="O35" s="290">
        <v>5000000</v>
      </c>
      <c r="P35" s="290">
        <v>5000000</v>
      </c>
      <c r="Q35" s="290">
        <v>5000000</v>
      </c>
      <c r="R35" s="290">
        <v>5000000</v>
      </c>
      <c r="S35" s="266">
        <f t="shared" si="0"/>
        <v>60000000</v>
      </c>
      <c r="T35" s="267">
        <f t="shared" si="1"/>
        <v>5000000</v>
      </c>
      <c r="U35" s="281">
        <f t="shared" si="2"/>
        <v>65000000</v>
      </c>
      <c r="V35" s="268"/>
      <c r="W35" s="269"/>
    </row>
    <row r="36" spans="1:23" s="270" customFormat="1" ht="21.95" customHeight="1" x14ac:dyDescent="0.25">
      <c r="A36" s="338"/>
      <c r="B36" s="340"/>
      <c r="C36" s="336"/>
      <c r="D36" s="333"/>
      <c r="E36" s="8">
        <v>113</v>
      </c>
      <c r="F36" s="8" t="s">
        <v>19</v>
      </c>
      <c r="G36" s="291">
        <v>4000000</v>
      </c>
      <c r="H36" s="291">
        <v>4000000</v>
      </c>
      <c r="I36" s="291">
        <v>4000000</v>
      </c>
      <c r="J36" s="291">
        <v>4000000</v>
      </c>
      <c r="K36" s="291">
        <v>4000000</v>
      </c>
      <c r="L36" s="291">
        <v>4000000</v>
      </c>
      <c r="M36" s="291">
        <v>4000000</v>
      </c>
      <c r="N36" s="291">
        <v>4000000</v>
      </c>
      <c r="O36" s="291">
        <v>4000000</v>
      </c>
      <c r="P36" s="291">
        <v>4000000</v>
      </c>
      <c r="Q36" s="291">
        <v>4000000</v>
      </c>
      <c r="R36" s="291">
        <v>4000000</v>
      </c>
      <c r="S36" s="266">
        <f t="shared" si="0"/>
        <v>48000000</v>
      </c>
      <c r="T36" s="267">
        <f t="shared" si="1"/>
        <v>4000000</v>
      </c>
      <c r="U36" s="281">
        <f t="shared" si="2"/>
        <v>52000000</v>
      </c>
      <c r="V36" s="268"/>
      <c r="W36" s="269"/>
    </row>
    <row r="37" spans="1:23" s="270" customFormat="1" ht="21.95" customHeight="1" x14ac:dyDescent="0.25">
      <c r="A37" s="338"/>
      <c r="B37" s="341"/>
      <c r="C37" s="337"/>
      <c r="D37" s="334"/>
      <c r="E37" s="8">
        <v>232</v>
      </c>
      <c r="F37" s="8" t="s">
        <v>20</v>
      </c>
      <c r="G37" s="291">
        <v>0</v>
      </c>
      <c r="H37" s="291">
        <v>0</v>
      </c>
      <c r="I37" s="291">
        <v>0</v>
      </c>
      <c r="J37" s="291">
        <v>0</v>
      </c>
      <c r="K37" s="291">
        <v>0</v>
      </c>
      <c r="L37" s="291">
        <v>0</v>
      </c>
      <c r="M37" s="291">
        <v>0</v>
      </c>
      <c r="N37" s="291">
        <v>0</v>
      </c>
      <c r="O37" s="291">
        <v>0</v>
      </c>
      <c r="P37" s="291">
        <v>0</v>
      </c>
      <c r="Q37" s="291">
        <v>0</v>
      </c>
      <c r="R37" s="291">
        <v>0</v>
      </c>
      <c r="S37" s="266">
        <f t="shared" si="0"/>
        <v>0</v>
      </c>
      <c r="T37" s="267">
        <f t="shared" si="1"/>
        <v>0</v>
      </c>
      <c r="U37" s="281">
        <f t="shared" si="2"/>
        <v>0</v>
      </c>
      <c r="V37" s="268"/>
      <c r="W37" s="269"/>
    </row>
    <row r="38" spans="1:23" s="270" customFormat="1" ht="21.95" customHeight="1" x14ac:dyDescent="0.25">
      <c r="A38" s="342">
        <v>11</v>
      </c>
      <c r="B38" s="339"/>
      <c r="C38" s="335">
        <v>3481150</v>
      </c>
      <c r="D38" s="332" t="s">
        <v>411</v>
      </c>
      <c r="E38" s="8">
        <v>112</v>
      </c>
      <c r="F38" s="8" t="s">
        <v>303</v>
      </c>
      <c r="G38" s="290">
        <v>5000000</v>
      </c>
      <c r="H38" s="290">
        <v>5000000</v>
      </c>
      <c r="I38" s="290">
        <v>5000000</v>
      </c>
      <c r="J38" s="290">
        <v>5000000</v>
      </c>
      <c r="K38" s="290">
        <v>5000000</v>
      </c>
      <c r="L38" s="290">
        <v>5000000</v>
      </c>
      <c r="M38" s="290"/>
      <c r="N38" s="290"/>
      <c r="O38" s="290">
        <v>5000000</v>
      </c>
      <c r="P38" s="290">
        <v>5000000</v>
      </c>
      <c r="Q38" s="290">
        <v>5000000</v>
      </c>
      <c r="R38" s="290">
        <v>5000000</v>
      </c>
      <c r="S38" s="266">
        <f t="shared" si="0"/>
        <v>50000000</v>
      </c>
      <c r="T38" s="267">
        <f t="shared" si="1"/>
        <v>4166666.6666666665</v>
      </c>
      <c r="U38" s="281">
        <f t="shared" si="2"/>
        <v>54166666.666666664</v>
      </c>
      <c r="V38" s="268"/>
      <c r="W38" s="269"/>
    </row>
    <row r="39" spans="1:23" s="270" customFormat="1" ht="21.95" customHeight="1" x14ac:dyDescent="0.25">
      <c r="A39" s="342"/>
      <c r="B39" s="340"/>
      <c r="C39" s="336"/>
      <c r="D39" s="333"/>
      <c r="E39" s="8">
        <v>113</v>
      </c>
      <c r="F39" s="8" t="s">
        <v>19</v>
      </c>
      <c r="G39" s="291">
        <v>4000000</v>
      </c>
      <c r="H39" s="291">
        <v>4000000</v>
      </c>
      <c r="I39" s="291">
        <v>4000000</v>
      </c>
      <c r="J39" s="291">
        <v>4000000</v>
      </c>
      <c r="K39" s="291">
        <v>4000000</v>
      </c>
      <c r="L39" s="291">
        <v>4000000</v>
      </c>
      <c r="M39" s="291"/>
      <c r="N39" s="291"/>
      <c r="O39" s="291">
        <v>4000000</v>
      </c>
      <c r="P39" s="291">
        <v>4000000</v>
      </c>
      <c r="Q39" s="291">
        <v>4000000</v>
      </c>
      <c r="R39" s="291">
        <v>4000000</v>
      </c>
      <c r="S39" s="266">
        <f t="shared" si="0"/>
        <v>40000000</v>
      </c>
      <c r="T39" s="267">
        <f t="shared" si="1"/>
        <v>3333333.3333333335</v>
      </c>
      <c r="U39" s="281">
        <f t="shared" si="2"/>
        <v>43333333.333333336</v>
      </c>
      <c r="V39" s="268"/>
      <c r="W39" s="269"/>
    </row>
    <row r="40" spans="1:23" s="270" customFormat="1" ht="21.95" customHeight="1" x14ac:dyDescent="0.25">
      <c r="A40" s="342"/>
      <c r="B40" s="341"/>
      <c r="C40" s="337"/>
      <c r="D40" s="334"/>
      <c r="E40" s="8">
        <v>232</v>
      </c>
      <c r="F40" s="8" t="s">
        <v>20</v>
      </c>
      <c r="G40" s="291">
        <v>0</v>
      </c>
      <c r="H40" s="291">
        <v>0</v>
      </c>
      <c r="I40" s="291">
        <v>0</v>
      </c>
      <c r="J40" s="291">
        <v>0</v>
      </c>
      <c r="K40" s="291">
        <v>0</v>
      </c>
      <c r="L40" s="291">
        <v>0</v>
      </c>
      <c r="M40" s="291">
        <v>0</v>
      </c>
      <c r="N40" s="291">
        <v>0</v>
      </c>
      <c r="O40" s="291">
        <v>0</v>
      </c>
      <c r="P40" s="291">
        <v>0</v>
      </c>
      <c r="Q40" s="291">
        <v>0</v>
      </c>
      <c r="R40" s="291">
        <v>0</v>
      </c>
      <c r="S40" s="266">
        <f t="shared" si="0"/>
        <v>0</v>
      </c>
      <c r="T40" s="267">
        <f t="shared" si="1"/>
        <v>0</v>
      </c>
      <c r="U40" s="281">
        <f t="shared" si="2"/>
        <v>0</v>
      </c>
      <c r="V40" s="268"/>
      <c r="W40" s="269"/>
    </row>
    <row r="41" spans="1:23" s="270" customFormat="1" ht="21.95" customHeight="1" x14ac:dyDescent="0.25">
      <c r="A41" s="348">
        <v>12</v>
      </c>
      <c r="B41" s="339"/>
      <c r="C41" s="335">
        <v>568667</v>
      </c>
      <c r="D41" s="332" t="s">
        <v>412</v>
      </c>
      <c r="E41" s="8">
        <v>112</v>
      </c>
      <c r="F41" s="8" t="s">
        <v>303</v>
      </c>
      <c r="G41" s="290">
        <v>5000000</v>
      </c>
      <c r="H41" s="290">
        <v>5000000</v>
      </c>
      <c r="I41" s="290">
        <v>5000000</v>
      </c>
      <c r="J41" s="290">
        <v>5000000</v>
      </c>
      <c r="K41" s="290">
        <v>5000000</v>
      </c>
      <c r="L41" s="290">
        <v>5000000</v>
      </c>
      <c r="M41" s="290">
        <v>5000000</v>
      </c>
      <c r="N41" s="290">
        <v>5000000</v>
      </c>
      <c r="O41" s="290">
        <v>5000000</v>
      </c>
      <c r="P41" s="290">
        <v>5000000</v>
      </c>
      <c r="Q41" s="290">
        <v>5000000</v>
      </c>
      <c r="R41" s="290">
        <v>5000000</v>
      </c>
      <c r="S41" s="266">
        <f t="shared" si="0"/>
        <v>60000000</v>
      </c>
      <c r="T41" s="267">
        <f t="shared" si="1"/>
        <v>5000000</v>
      </c>
      <c r="U41" s="281">
        <f t="shared" si="2"/>
        <v>65000000</v>
      </c>
      <c r="V41" s="268"/>
      <c r="W41" s="269"/>
    </row>
    <row r="42" spans="1:23" s="285" customFormat="1" ht="21.95" customHeight="1" x14ac:dyDescent="0.25">
      <c r="A42" s="349"/>
      <c r="B42" s="340"/>
      <c r="C42" s="336"/>
      <c r="D42" s="333"/>
      <c r="E42" s="8">
        <v>113</v>
      </c>
      <c r="F42" s="8" t="s">
        <v>19</v>
      </c>
      <c r="G42" s="291">
        <v>4250000</v>
      </c>
      <c r="H42" s="291">
        <v>4250000</v>
      </c>
      <c r="I42" s="291">
        <v>4250000</v>
      </c>
      <c r="J42" s="291">
        <v>4250000</v>
      </c>
      <c r="K42" s="291">
        <v>4250000</v>
      </c>
      <c r="L42" s="291">
        <v>4250000</v>
      </c>
      <c r="M42" s="291">
        <v>4250000</v>
      </c>
      <c r="N42" s="291">
        <v>4250000</v>
      </c>
      <c r="O42" s="291">
        <v>4250000</v>
      </c>
      <c r="P42" s="291">
        <v>4250000</v>
      </c>
      <c r="Q42" s="291">
        <v>4250000</v>
      </c>
      <c r="R42" s="291">
        <v>4250000</v>
      </c>
      <c r="S42" s="266">
        <f t="shared" si="0"/>
        <v>51000000</v>
      </c>
      <c r="T42" s="267">
        <f t="shared" si="1"/>
        <v>4250000</v>
      </c>
      <c r="U42" s="281">
        <f t="shared" si="2"/>
        <v>55250000</v>
      </c>
      <c r="V42" s="283"/>
      <c r="W42" s="284"/>
    </row>
    <row r="43" spans="1:23" s="285" customFormat="1" ht="21.95" customHeight="1" x14ac:dyDescent="0.25">
      <c r="A43" s="350"/>
      <c r="B43" s="341"/>
      <c r="C43" s="337"/>
      <c r="D43" s="334"/>
      <c r="E43" s="8">
        <v>232</v>
      </c>
      <c r="F43" s="8" t="s">
        <v>20</v>
      </c>
      <c r="G43" s="291">
        <v>0</v>
      </c>
      <c r="H43" s="291">
        <v>0</v>
      </c>
      <c r="I43" s="291">
        <v>0</v>
      </c>
      <c r="J43" s="291">
        <v>0</v>
      </c>
      <c r="K43" s="291">
        <v>0</v>
      </c>
      <c r="L43" s="291">
        <v>0</v>
      </c>
      <c r="M43" s="291">
        <v>0</v>
      </c>
      <c r="N43" s="291">
        <v>0</v>
      </c>
      <c r="O43" s="291">
        <v>0</v>
      </c>
      <c r="P43" s="291">
        <v>0</v>
      </c>
      <c r="Q43" s="291">
        <v>0</v>
      </c>
      <c r="R43" s="291">
        <v>0</v>
      </c>
      <c r="S43" s="266">
        <f t="shared" si="0"/>
        <v>0</v>
      </c>
      <c r="T43" s="267">
        <f t="shared" si="1"/>
        <v>0</v>
      </c>
      <c r="U43" s="281">
        <f t="shared" si="2"/>
        <v>0</v>
      </c>
      <c r="V43" s="283"/>
      <c r="W43" s="284"/>
    </row>
    <row r="44" spans="1:23" s="285" customFormat="1" ht="21.95" customHeight="1" x14ac:dyDescent="0.25">
      <c r="A44" s="342">
        <v>13</v>
      </c>
      <c r="B44" s="339"/>
      <c r="C44" s="344">
        <v>4350869</v>
      </c>
      <c r="D44" s="332" t="s">
        <v>413</v>
      </c>
      <c r="E44" s="8">
        <v>112</v>
      </c>
      <c r="F44" s="8" t="s">
        <v>303</v>
      </c>
      <c r="G44" s="290">
        <v>5000000</v>
      </c>
      <c r="H44" s="290">
        <v>5000000</v>
      </c>
      <c r="I44" s="290">
        <v>5000000</v>
      </c>
      <c r="J44" s="290">
        <v>5000000</v>
      </c>
      <c r="K44" s="290">
        <v>5000000</v>
      </c>
      <c r="L44" s="290">
        <v>5000000</v>
      </c>
      <c r="M44" s="290">
        <v>5000000</v>
      </c>
      <c r="N44" s="290">
        <v>5000000</v>
      </c>
      <c r="O44" s="290">
        <v>5000000</v>
      </c>
      <c r="P44" s="290">
        <v>5000000</v>
      </c>
      <c r="Q44" s="290">
        <v>5000000</v>
      </c>
      <c r="R44" s="290">
        <v>5000000</v>
      </c>
      <c r="S44" s="266">
        <f t="shared" si="0"/>
        <v>60000000</v>
      </c>
      <c r="T44" s="267">
        <f t="shared" si="1"/>
        <v>5000000</v>
      </c>
      <c r="U44" s="281">
        <f t="shared" si="2"/>
        <v>65000000</v>
      </c>
      <c r="V44" s="283"/>
      <c r="W44" s="284"/>
    </row>
    <row r="45" spans="1:23" s="285" customFormat="1" ht="21.95" customHeight="1" x14ac:dyDescent="0.25">
      <c r="A45" s="342"/>
      <c r="B45" s="340"/>
      <c r="C45" s="345"/>
      <c r="D45" s="333"/>
      <c r="E45" s="282">
        <v>113</v>
      </c>
      <c r="F45" s="282" t="s">
        <v>19</v>
      </c>
      <c r="G45" s="291">
        <v>4000000</v>
      </c>
      <c r="H45" s="291">
        <v>4000000</v>
      </c>
      <c r="I45" s="291">
        <v>4000000</v>
      </c>
      <c r="J45" s="291">
        <v>4000000</v>
      </c>
      <c r="K45" s="291">
        <v>4000000</v>
      </c>
      <c r="L45" s="291">
        <v>4000000</v>
      </c>
      <c r="M45" s="291">
        <v>4000000</v>
      </c>
      <c r="N45" s="291">
        <v>4000000</v>
      </c>
      <c r="O45" s="291">
        <v>4000000</v>
      </c>
      <c r="P45" s="291">
        <v>4000000</v>
      </c>
      <c r="Q45" s="291">
        <v>4000000</v>
      </c>
      <c r="R45" s="291">
        <v>4000000</v>
      </c>
      <c r="S45" s="266">
        <f t="shared" si="0"/>
        <v>48000000</v>
      </c>
      <c r="T45" s="267">
        <f t="shared" si="1"/>
        <v>4000000</v>
      </c>
      <c r="U45" s="281">
        <f t="shared" si="2"/>
        <v>52000000</v>
      </c>
      <c r="V45" s="283"/>
      <c r="W45" s="284"/>
    </row>
    <row r="46" spans="1:23" s="295" customFormat="1" ht="21.95" customHeight="1" thickBot="1" x14ac:dyDescent="0.3">
      <c r="A46" s="342"/>
      <c r="B46" s="347"/>
      <c r="C46" s="346"/>
      <c r="D46" s="343"/>
      <c r="E46" s="275">
        <v>232</v>
      </c>
      <c r="F46" s="275" t="s">
        <v>20</v>
      </c>
      <c r="G46" s="292">
        <v>0</v>
      </c>
      <c r="H46" s="292">
        <v>0</v>
      </c>
      <c r="I46" s="292">
        <v>0</v>
      </c>
      <c r="J46" s="292">
        <v>0</v>
      </c>
      <c r="K46" s="292">
        <v>0</v>
      </c>
      <c r="L46" s="292">
        <v>0</v>
      </c>
      <c r="M46" s="292">
        <v>0</v>
      </c>
      <c r="N46" s="292">
        <v>0</v>
      </c>
      <c r="O46" s="292">
        <v>0</v>
      </c>
      <c r="P46" s="292">
        <v>0</v>
      </c>
      <c r="Q46" s="292">
        <v>0</v>
      </c>
      <c r="R46" s="292">
        <v>0</v>
      </c>
      <c r="S46" s="266">
        <f t="shared" si="0"/>
        <v>0</v>
      </c>
      <c r="T46" s="267">
        <f t="shared" si="1"/>
        <v>0</v>
      </c>
      <c r="U46" s="281">
        <f t="shared" si="2"/>
        <v>0</v>
      </c>
      <c r="V46" s="293"/>
      <c r="W46" s="294"/>
    </row>
    <row r="47" spans="1:23" s="285" customFormat="1" ht="21.95" customHeight="1" x14ac:dyDescent="0.25">
      <c r="A47" s="349">
        <v>14</v>
      </c>
      <c r="B47" s="339"/>
      <c r="C47" s="344"/>
      <c r="D47" s="332" t="s">
        <v>414</v>
      </c>
      <c r="E47" s="8">
        <v>112</v>
      </c>
      <c r="F47" s="8" t="s">
        <v>303</v>
      </c>
      <c r="G47" s="290"/>
      <c r="H47" s="290"/>
      <c r="I47" s="290"/>
      <c r="J47" s="290"/>
      <c r="K47" s="290"/>
      <c r="L47" s="290"/>
      <c r="M47" s="290">
        <v>5000000</v>
      </c>
      <c r="N47" s="290">
        <v>5000000</v>
      </c>
      <c r="O47" s="290"/>
      <c r="P47" s="290"/>
      <c r="Q47" s="290"/>
      <c r="R47" s="290"/>
      <c r="S47" s="266">
        <f t="shared" si="0"/>
        <v>10000000</v>
      </c>
      <c r="T47" s="267">
        <f t="shared" si="1"/>
        <v>833333.33333333337</v>
      </c>
      <c r="U47" s="310">
        <f t="shared" si="2"/>
        <v>10833333.333333334</v>
      </c>
      <c r="V47" s="283"/>
      <c r="W47" s="284"/>
    </row>
    <row r="48" spans="1:23" s="285" customFormat="1" ht="21.95" customHeight="1" x14ac:dyDescent="0.25">
      <c r="A48" s="349"/>
      <c r="B48" s="340"/>
      <c r="C48" s="345"/>
      <c r="D48" s="333"/>
      <c r="E48" s="282">
        <v>113</v>
      </c>
      <c r="F48" s="282" t="s">
        <v>19</v>
      </c>
      <c r="G48" s="291"/>
      <c r="H48" s="291"/>
      <c r="I48" s="291"/>
      <c r="J48" s="291"/>
      <c r="K48" s="291"/>
      <c r="L48" s="291"/>
      <c r="M48" s="291">
        <v>4000000</v>
      </c>
      <c r="N48" s="291">
        <v>4000000</v>
      </c>
      <c r="O48" s="291"/>
      <c r="P48" s="291"/>
      <c r="Q48" s="291"/>
      <c r="R48" s="291"/>
      <c r="S48" s="266">
        <f t="shared" si="0"/>
        <v>8000000</v>
      </c>
      <c r="T48" s="267">
        <f t="shared" si="1"/>
        <v>666666.66666666663</v>
      </c>
      <c r="U48" s="310">
        <f t="shared" si="2"/>
        <v>8666666.666666666</v>
      </c>
      <c r="V48" s="283"/>
      <c r="W48" s="284"/>
    </row>
    <row r="49" spans="1:25" s="295" customFormat="1" ht="21.95" customHeight="1" thickBot="1" x14ac:dyDescent="0.3">
      <c r="A49" s="350"/>
      <c r="B49" s="347"/>
      <c r="C49" s="346"/>
      <c r="D49" s="343"/>
      <c r="E49" s="275">
        <v>232</v>
      </c>
      <c r="F49" s="275" t="s">
        <v>20</v>
      </c>
      <c r="G49" s="292">
        <v>0</v>
      </c>
      <c r="H49" s="292">
        <v>0</v>
      </c>
      <c r="I49" s="292">
        <v>0</v>
      </c>
      <c r="J49" s="292">
        <v>0</v>
      </c>
      <c r="K49" s="292">
        <v>0</v>
      </c>
      <c r="L49" s="292">
        <v>0</v>
      </c>
      <c r="M49" s="292">
        <v>0</v>
      </c>
      <c r="N49" s="292">
        <v>0</v>
      </c>
      <c r="O49" s="292">
        <v>0</v>
      </c>
      <c r="P49" s="292">
        <v>0</v>
      </c>
      <c r="Q49" s="292">
        <v>0</v>
      </c>
      <c r="R49" s="292">
        <v>0</v>
      </c>
      <c r="S49" s="266">
        <f t="shared" si="0"/>
        <v>0</v>
      </c>
      <c r="T49" s="267">
        <f t="shared" si="1"/>
        <v>0</v>
      </c>
      <c r="U49" s="310">
        <f t="shared" si="2"/>
        <v>0</v>
      </c>
      <c r="V49" s="293"/>
      <c r="W49" s="294"/>
    </row>
    <row r="50" spans="1:25" s="285" customFormat="1" ht="21.95" customHeight="1" x14ac:dyDescent="0.25">
      <c r="A50" s="348">
        <v>15</v>
      </c>
      <c r="B50" s="339"/>
      <c r="C50" s="344"/>
      <c r="D50" s="332" t="s">
        <v>415</v>
      </c>
      <c r="E50" s="8">
        <v>112</v>
      </c>
      <c r="F50" s="8" t="s">
        <v>303</v>
      </c>
      <c r="G50" s="290"/>
      <c r="H50" s="290"/>
      <c r="I50" s="290"/>
      <c r="J50" s="290"/>
      <c r="K50" s="290"/>
      <c r="L50" s="290"/>
      <c r="M50" s="290">
        <v>5000000</v>
      </c>
      <c r="N50" s="290">
        <v>5000000</v>
      </c>
      <c r="O50" s="290"/>
      <c r="P50" s="290"/>
      <c r="Q50" s="290"/>
      <c r="R50" s="290"/>
      <c r="S50" s="266">
        <f t="shared" si="0"/>
        <v>10000000</v>
      </c>
      <c r="T50" s="267">
        <f t="shared" si="1"/>
        <v>833333.33333333337</v>
      </c>
      <c r="U50" s="310">
        <f t="shared" si="2"/>
        <v>10833333.333333334</v>
      </c>
      <c r="V50" s="283"/>
      <c r="W50" s="284"/>
    </row>
    <row r="51" spans="1:25" s="285" customFormat="1" ht="21.95" customHeight="1" x14ac:dyDescent="0.25">
      <c r="A51" s="349"/>
      <c r="B51" s="340"/>
      <c r="C51" s="345"/>
      <c r="D51" s="333"/>
      <c r="E51" s="282">
        <v>113</v>
      </c>
      <c r="F51" s="282" t="s">
        <v>19</v>
      </c>
      <c r="G51" s="291"/>
      <c r="H51" s="291"/>
      <c r="I51" s="291"/>
      <c r="J51" s="291"/>
      <c r="K51" s="291"/>
      <c r="L51" s="291"/>
      <c r="M51" s="291">
        <v>4000000</v>
      </c>
      <c r="N51" s="291">
        <v>4000000</v>
      </c>
      <c r="O51" s="291"/>
      <c r="P51" s="291"/>
      <c r="Q51" s="291"/>
      <c r="R51" s="291"/>
      <c r="S51" s="266">
        <f t="shared" si="0"/>
        <v>8000000</v>
      </c>
      <c r="T51" s="267">
        <f t="shared" si="1"/>
        <v>666666.66666666663</v>
      </c>
      <c r="U51" s="310">
        <f t="shared" si="2"/>
        <v>8666666.666666666</v>
      </c>
      <c r="V51" s="283"/>
      <c r="W51" s="284"/>
    </row>
    <row r="52" spans="1:25" s="295" customFormat="1" ht="21.95" customHeight="1" thickBot="1" x14ac:dyDescent="0.3">
      <c r="A52" s="350"/>
      <c r="B52" s="347"/>
      <c r="C52" s="346"/>
      <c r="D52" s="343"/>
      <c r="E52" s="275">
        <v>232</v>
      </c>
      <c r="F52" s="275" t="s">
        <v>20</v>
      </c>
      <c r="G52" s="292">
        <v>0</v>
      </c>
      <c r="H52" s="292">
        <v>0</v>
      </c>
      <c r="I52" s="292">
        <v>0</v>
      </c>
      <c r="J52" s="292">
        <v>0</v>
      </c>
      <c r="K52" s="292">
        <v>0</v>
      </c>
      <c r="L52" s="292">
        <v>0</v>
      </c>
      <c r="M52" s="292">
        <v>0</v>
      </c>
      <c r="N52" s="292">
        <v>0</v>
      </c>
      <c r="O52" s="292">
        <v>0</v>
      </c>
      <c r="P52" s="292">
        <v>0</v>
      </c>
      <c r="Q52" s="292">
        <v>0</v>
      </c>
      <c r="R52" s="292">
        <v>0</v>
      </c>
      <c r="S52" s="266">
        <f t="shared" si="0"/>
        <v>0</v>
      </c>
      <c r="T52" s="267">
        <f t="shared" si="1"/>
        <v>0</v>
      </c>
      <c r="U52" s="310">
        <f t="shared" si="2"/>
        <v>0</v>
      </c>
      <c r="V52" s="293"/>
      <c r="W52" s="294"/>
    </row>
    <row r="53" spans="1:25" s="270" customFormat="1" ht="21.75" customHeight="1" x14ac:dyDescent="0.25">
      <c r="A53" s="361">
        <v>16</v>
      </c>
      <c r="B53" s="359"/>
      <c r="C53" s="360">
        <v>3690086</v>
      </c>
      <c r="D53" s="358" t="s">
        <v>309</v>
      </c>
      <c r="E53" s="8">
        <v>111</v>
      </c>
      <c r="F53" s="8" t="s">
        <v>18</v>
      </c>
      <c r="G53" s="265">
        <v>4000000</v>
      </c>
      <c r="H53" s="265">
        <v>4000000</v>
      </c>
      <c r="I53" s="265">
        <v>4000000</v>
      </c>
      <c r="J53" s="265">
        <v>4000000</v>
      </c>
      <c r="K53" s="265">
        <v>4000000</v>
      </c>
      <c r="L53" s="265">
        <v>4000000</v>
      </c>
      <c r="M53" s="265">
        <v>4000000</v>
      </c>
      <c r="N53" s="265">
        <v>4000000</v>
      </c>
      <c r="O53" s="265">
        <v>4000000</v>
      </c>
      <c r="P53" s="265">
        <v>4000000</v>
      </c>
      <c r="Q53" s="265">
        <v>4000000</v>
      </c>
      <c r="R53" s="265">
        <v>4000000</v>
      </c>
      <c r="S53" s="266">
        <f t="shared" si="0"/>
        <v>48000000</v>
      </c>
      <c r="T53" s="267">
        <f t="shared" ref="T53:T68" si="3">S53/12</f>
        <v>4000000</v>
      </c>
      <c r="U53" s="357">
        <f>SUM(S53:T55)</f>
        <v>59800000</v>
      </c>
      <c r="V53" s="268"/>
      <c r="W53" s="269"/>
    </row>
    <row r="54" spans="1:25" s="270" customFormat="1" ht="21.95" customHeight="1" x14ac:dyDescent="0.25">
      <c r="A54" s="361"/>
      <c r="B54" s="359"/>
      <c r="C54" s="360"/>
      <c r="D54" s="358"/>
      <c r="E54" s="8">
        <v>133</v>
      </c>
      <c r="F54" s="8" t="s">
        <v>21</v>
      </c>
      <c r="G54" s="265">
        <v>600000</v>
      </c>
      <c r="H54" s="265">
        <v>600000</v>
      </c>
      <c r="I54" s="265">
        <v>600000</v>
      </c>
      <c r="J54" s="265">
        <v>600000</v>
      </c>
      <c r="K54" s="265">
        <v>600000</v>
      </c>
      <c r="L54" s="265">
        <v>600000</v>
      </c>
      <c r="M54" s="265">
        <v>600000</v>
      </c>
      <c r="N54" s="265">
        <v>600000</v>
      </c>
      <c r="O54" s="265">
        <v>600000</v>
      </c>
      <c r="P54" s="265">
        <v>600000</v>
      </c>
      <c r="Q54" s="265">
        <v>600000</v>
      </c>
      <c r="R54" s="265">
        <v>600000</v>
      </c>
      <c r="S54" s="266">
        <f t="shared" si="0"/>
        <v>7200000</v>
      </c>
      <c r="T54" s="267">
        <f t="shared" si="3"/>
        <v>600000</v>
      </c>
      <c r="U54" s="357"/>
      <c r="V54" s="268"/>
      <c r="W54" s="269"/>
    </row>
    <row r="55" spans="1:25" s="270" customFormat="1" ht="21.95" customHeight="1" x14ac:dyDescent="0.25">
      <c r="A55" s="362"/>
      <c r="B55" s="359"/>
      <c r="C55" s="360"/>
      <c r="D55" s="358"/>
      <c r="E55" s="8">
        <v>232</v>
      </c>
      <c r="F55" s="8" t="s">
        <v>20</v>
      </c>
      <c r="G55" s="265">
        <v>0</v>
      </c>
      <c r="H55" s="265">
        <v>0</v>
      </c>
      <c r="I55" s="265">
        <v>0</v>
      </c>
      <c r="J55" s="265">
        <v>0</v>
      </c>
      <c r="K55" s="265">
        <v>0</v>
      </c>
      <c r="L55" s="265">
        <v>0</v>
      </c>
      <c r="M55" s="265">
        <v>0</v>
      </c>
      <c r="N55" s="265">
        <v>0</v>
      </c>
      <c r="O55" s="265">
        <v>0</v>
      </c>
      <c r="P55" s="265">
        <v>0</v>
      </c>
      <c r="Q55" s="265">
        <v>0</v>
      </c>
      <c r="R55" s="265">
        <v>0</v>
      </c>
      <c r="S55" s="266">
        <f t="shared" si="0"/>
        <v>0</v>
      </c>
      <c r="T55" s="267">
        <f t="shared" si="3"/>
        <v>0</v>
      </c>
      <c r="U55" s="357"/>
      <c r="V55" s="268"/>
      <c r="W55" s="269"/>
    </row>
    <row r="56" spans="1:25" s="270" customFormat="1" ht="21.95" customHeight="1" x14ac:dyDescent="0.25">
      <c r="A56" s="366">
        <v>17</v>
      </c>
      <c r="B56" s="339"/>
      <c r="C56" s="366">
        <v>2999879</v>
      </c>
      <c r="D56" s="367" t="s">
        <v>310</v>
      </c>
      <c r="E56" s="8">
        <v>111</v>
      </c>
      <c r="F56" s="8" t="s">
        <v>18</v>
      </c>
      <c r="G56" s="265">
        <v>4000000</v>
      </c>
      <c r="H56" s="265">
        <v>4000000</v>
      </c>
      <c r="I56" s="265">
        <v>4000000</v>
      </c>
      <c r="J56" s="265">
        <v>4000000</v>
      </c>
      <c r="K56" s="265">
        <v>4000000</v>
      </c>
      <c r="L56" s="265">
        <v>4000000</v>
      </c>
      <c r="M56" s="265">
        <v>4000000</v>
      </c>
      <c r="N56" s="265">
        <v>4000000</v>
      </c>
      <c r="O56" s="265">
        <v>4000000</v>
      </c>
      <c r="P56" s="265">
        <v>4000000</v>
      </c>
      <c r="Q56" s="265">
        <v>4000000</v>
      </c>
      <c r="R56" s="265">
        <v>4000000</v>
      </c>
      <c r="S56" s="266">
        <f t="shared" si="0"/>
        <v>48000000</v>
      </c>
      <c r="T56" s="267">
        <f t="shared" si="3"/>
        <v>4000000</v>
      </c>
      <c r="U56" s="357">
        <f>SUM(S56:T58)</f>
        <v>69550000</v>
      </c>
      <c r="V56" s="268"/>
      <c r="W56" s="269"/>
    </row>
    <row r="57" spans="1:25" s="270" customFormat="1" ht="21.95" customHeight="1" x14ac:dyDescent="0.25">
      <c r="A57" s="361"/>
      <c r="B57" s="340"/>
      <c r="C57" s="361"/>
      <c r="D57" s="368"/>
      <c r="E57" s="8">
        <v>133</v>
      </c>
      <c r="F57" s="8" t="s">
        <v>21</v>
      </c>
      <c r="G57" s="265">
        <v>1350000</v>
      </c>
      <c r="H57" s="265">
        <v>1350000</v>
      </c>
      <c r="I57" s="265">
        <v>1350000</v>
      </c>
      <c r="J57" s="265">
        <v>1350000</v>
      </c>
      <c r="K57" s="265">
        <v>1350000</v>
      </c>
      <c r="L57" s="265">
        <v>1350000</v>
      </c>
      <c r="M57" s="265">
        <v>1350000</v>
      </c>
      <c r="N57" s="265">
        <v>1350000</v>
      </c>
      <c r="O57" s="265">
        <v>1350000</v>
      </c>
      <c r="P57" s="265">
        <v>1350000</v>
      </c>
      <c r="Q57" s="265">
        <v>1350000</v>
      </c>
      <c r="R57" s="265">
        <v>1350000</v>
      </c>
      <c r="S57" s="266">
        <f t="shared" si="0"/>
        <v>16200000</v>
      </c>
      <c r="T57" s="267">
        <f t="shared" si="3"/>
        <v>1350000</v>
      </c>
      <c r="U57" s="357"/>
      <c r="V57" s="268"/>
      <c r="W57" s="269"/>
    </row>
    <row r="58" spans="1:25" s="270" customFormat="1" ht="21.95" customHeight="1" x14ac:dyDescent="0.25">
      <c r="A58" s="362"/>
      <c r="B58" s="341"/>
      <c r="C58" s="362"/>
      <c r="D58" s="369"/>
      <c r="E58" s="8">
        <v>232</v>
      </c>
      <c r="F58" s="8" t="s">
        <v>20</v>
      </c>
      <c r="G58" s="265">
        <v>0</v>
      </c>
      <c r="H58" s="265">
        <v>0</v>
      </c>
      <c r="I58" s="265">
        <v>0</v>
      </c>
      <c r="J58" s="265">
        <v>0</v>
      </c>
      <c r="K58" s="265">
        <v>0</v>
      </c>
      <c r="L58" s="265">
        <v>0</v>
      </c>
      <c r="M58" s="265">
        <v>0</v>
      </c>
      <c r="N58" s="265">
        <v>0</v>
      </c>
      <c r="O58" s="265">
        <v>0</v>
      </c>
      <c r="P58" s="265">
        <v>0</v>
      </c>
      <c r="Q58" s="265">
        <v>0</v>
      </c>
      <c r="R58" s="265">
        <v>0</v>
      </c>
      <c r="S58" s="266">
        <f t="shared" si="0"/>
        <v>0</v>
      </c>
      <c r="T58" s="267">
        <f t="shared" si="3"/>
        <v>0</v>
      </c>
      <c r="U58" s="357"/>
      <c r="V58" s="268"/>
      <c r="W58" s="269"/>
    </row>
    <row r="59" spans="1:25" s="270" customFormat="1" ht="21.95" customHeight="1" x14ac:dyDescent="0.25">
      <c r="A59" s="342">
        <v>18</v>
      </c>
      <c r="B59" s="359"/>
      <c r="C59" s="360">
        <v>1708567</v>
      </c>
      <c r="D59" s="358" t="s">
        <v>311</v>
      </c>
      <c r="E59" s="8">
        <v>111</v>
      </c>
      <c r="F59" s="8" t="s">
        <v>18</v>
      </c>
      <c r="G59" s="265">
        <v>2000000</v>
      </c>
      <c r="H59" s="265">
        <v>2000000</v>
      </c>
      <c r="I59" s="265">
        <v>2000000</v>
      </c>
      <c r="J59" s="265">
        <v>2000000</v>
      </c>
      <c r="K59" s="265">
        <v>2000000</v>
      </c>
      <c r="L59" s="265">
        <v>2000000</v>
      </c>
      <c r="M59" s="265">
        <v>2000000</v>
      </c>
      <c r="N59" s="265">
        <v>2000000</v>
      </c>
      <c r="O59" s="265">
        <v>2000000</v>
      </c>
      <c r="P59" s="265">
        <v>2000000</v>
      </c>
      <c r="Q59" s="265">
        <v>2000000</v>
      </c>
      <c r="R59" s="265">
        <v>2000000</v>
      </c>
      <c r="S59" s="266">
        <f t="shared" si="0"/>
        <v>24000000</v>
      </c>
      <c r="T59" s="267">
        <f t="shared" si="3"/>
        <v>2000000</v>
      </c>
      <c r="U59" s="357">
        <f>SUM(S59:T60)</f>
        <v>26000000</v>
      </c>
      <c r="V59" s="268"/>
      <c r="W59" s="269"/>
      <c r="Y59" s="271"/>
    </row>
    <row r="60" spans="1:25" s="270" customFormat="1" ht="21.95" customHeight="1" x14ac:dyDescent="0.25">
      <c r="A60" s="342"/>
      <c r="B60" s="359"/>
      <c r="C60" s="360"/>
      <c r="D60" s="358"/>
      <c r="E60" s="8">
        <v>232</v>
      </c>
      <c r="F60" s="8" t="s">
        <v>20</v>
      </c>
      <c r="G60" s="265">
        <v>0</v>
      </c>
      <c r="H60" s="265">
        <v>0</v>
      </c>
      <c r="I60" s="265">
        <v>0</v>
      </c>
      <c r="J60" s="265">
        <v>0</v>
      </c>
      <c r="K60" s="265">
        <v>0</v>
      </c>
      <c r="L60" s="265">
        <v>0</v>
      </c>
      <c r="M60" s="265">
        <v>0</v>
      </c>
      <c r="N60" s="265">
        <v>0</v>
      </c>
      <c r="O60" s="265">
        <v>0</v>
      </c>
      <c r="P60" s="265">
        <v>0</v>
      </c>
      <c r="Q60" s="265">
        <v>0</v>
      </c>
      <c r="R60" s="265">
        <v>0</v>
      </c>
      <c r="S60" s="266">
        <f t="shared" si="0"/>
        <v>0</v>
      </c>
      <c r="T60" s="267">
        <f t="shared" si="3"/>
        <v>0</v>
      </c>
      <c r="U60" s="357"/>
      <c r="V60" s="268"/>
      <c r="W60" s="269"/>
    </row>
    <row r="61" spans="1:25" s="270" customFormat="1" ht="21.95" customHeight="1" x14ac:dyDescent="0.25">
      <c r="A61" s="342">
        <v>19</v>
      </c>
      <c r="B61" s="359"/>
      <c r="C61" s="370">
        <v>1171967</v>
      </c>
      <c r="D61" s="371" t="s">
        <v>312</v>
      </c>
      <c r="E61" s="8">
        <v>111</v>
      </c>
      <c r="F61" s="8" t="s">
        <v>18</v>
      </c>
      <c r="G61" s="265">
        <v>2000000</v>
      </c>
      <c r="H61" s="265">
        <v>2000000</v>
      </c>
      <c r="I61" s="265">
        <v>2000000</v>
      </c>
      <c r="J61" s="265">
        <v>2000000</v>
      </c>
      <c r="K61" s="265">
        <v>2000000</v>
      </c>
      <c r="L61" s="265">
        <v>2000000</v>
      </c>
      <c r="M61" s="265">
        <v>2000000</v>
      </c>
      <c r="N61" s="265">
        <v>2000000</v>
      </c>
      <c r="O61" s="265">
        <v>2000000</v>
      </c>
      <c r="P61" s="265">
        <v>2000000</v>
      </c>
      <c r="Q61" s="265">
        <v>2000000</v>
      </c>
      <c r="R61" s="265">
        <v>2000000</v>
      </c>
      <c r="S61" s="266">
        <f t="shared" si="0"/>
        <v>24000000</v>
      </c>
      <c r="T61" s="267">
        <f t="shared" si="3"/>
        <v>2000000</v>
      </c>
      <c r="U61" s="357">
        <f>SUM(S61:T62)</f>
        <v>26000000</v>
      </c>
      <c r="V61" s="268"/>
      <c r="W61" s="269"/>
    </row>
    <row r="62" spans="1:25" s="270" customFormat="1" ht="21.95" customHeight="1" x14ac:dyDescent="0.25">
      <c r="A62" s="342"/>
      <c r="B62" s="359"/>
      <c r="C62" s="370"/>
      <c r="D62" s="371"/>
      <c r="E62" s="8">
        <v>232</v>
      </c>
      <c r="F62" s="8" t="s">
        <v>20</v>
      </c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6">
        <f t="shared" si="0"/>
        <v>0</v>
      </c>
      <c r="T62" s="267">
        <f t="shared" si="3"/>
        <v>0</v>
      </c>
      <c r="U62" s="357"/>
      <c r="V62" s="268"/>
      <c r="W62" s="269"/>
    </row>
    <row r="63" spans="1:25" s="270" customFormat="1" ht="21.95" customHeight="1" x14ac:dyDescent="0.25">
      <c r="A63" s="342">
        <v>20</v>
      </c>
      <c r="B63" s="359"/>
      <c r="C63" s="373">
        <v>3433505</v>
      </c>
      <c r="D63" s="371" t="s">
        <v>313</v>
      </c>
      <c r="E63" s="8">
        <v>111</v>
      </c>
      <c r="F63" s="8" t="s">
        <v>18</v>
      </c>
      <c r="G63" s="265">
        <v>2800000</v>
      </c>
      <c r="H63" s="265">
        <v>2800000</v>
      </c>
      <c r="I63" s="265">
        <v>2800000</v>
      </c>
      <c r="J63" s="265">
        <v>2800000</v>
      </c>
      <c r="K63" s="265">
        <v>2800000</v>
      </c>
      <c r="L63" s="265">
        <v>2800000</v>
      </c>
      <c r="M63" s="265">
        <v>2800000</v>
      </c>
      <c r="N63" s="265">
        <v>2800000</v>
      </c>
      <c r="O63" s="265">
        <v>2800000</v>
      </c>
      <c r="P63" s="265">
        <v>2800000</v>
      </c>
      <c r="Q63" s="265">
        <v>2800000</v>
      </c>
      <c r="R63" s="265">
        <v>2800000</v>
      </c>
      <c r="S63" s="266">
        <f t="shared" si="0"/>
        <v>33600000</v>
      </c>
      <c r="T63" s="267">
        <f t="shared" si="3"/>
        <v>2800000</v>
      </c>
      <c r="U63" s="357">
        <f>SUM(S63:T64)</f>
        <v>36400000</v>
      </c>
      <c r="V63" s="268"/>
      <c r="W63" s="269"/>
    </row>
    <row r="64" spans="1:25" s="270" customFormat="1" ht="21.95" customHeight="1" x14ac:dyDescent="0.25">
      <c r="A64" s="342"/>
      <c r="B64" s="359"/>
      <c r="C64" s="373"/>
      <c r="D64" s="371"/>
      <c r="E64" s="8">
        <v>232</v>
      </c>
      <c r="F64" s="8" t="s">
        <v>20</v>
      </c>
      <c r="G64" s="265">
        <v>0</v>
      </c>
      <c r="H64" s="265">
        <v>0</v>
      </c>
      <c r="I64" s="265">
        <v>0</v>
      </c>
      <c r="J64" s="265">
        <v>0</v>
      </c>
      <c r="K64" s="265">
        <v>0</v>
      </c>
      <c r="L64" s="265">
        <v>0</v>
      </c>
      <c r="M64" s="265">
        <v>0</v>
      </c>
      <c r="N64" s="265">
        <v>0</v>
      </c>
      <c r="O64" s="265">
        <v>0</v>
      </c>
      <c r="P64" s="265">
        <v>0</v>
      </c>
      <c r="Q64" s="265">
        <v>0</v>
      </c>
      <c r="R64" s="265">
        <v>0</v>
      </c>
      <c r="S64" s="266">
        <f t="shared" si="0"/>
        <v>0</v>
      </c>
      <c r="T64" s="267">
        <f t="shared" si="3"/>
        <v>0</v>
      </c>
      <c r="U64" s="357"/>
      <c r="V64" s="268"/>
      <c r="W64" s="269"/>
    </row>
    <row r="65" spans="1:23" s="270" customFormat="1" ht="31.5" customHeight="1" x14ac:dyDescent="0.25">
      <c r="A65" s="304">
        <v>21</v>
      </c>
      <c r="B65" s="305"/>
      <c r="C65" s="302">
        <v>3203536</v>
      </c>
      <c r="D65" s="289" t="s">
        <v>314</v>
      </c>
      <c r="E65" s="8">
        <v>111</v>
      </c>
      <c r="F65" s="8" t="s">
        <v>18</v>
      </c>
      <c r="G65" s="265">
        <v>2500000</v>
      </c>
      <c r="H65" s="265">
        <v>2500000</v>
      </c>
      <c r="I65" s="265">
        <v>2500000</v>
      </c>
      <c r="J65" s="265">
        <v>2500000</v>
      </c>
      <c r="K65" s="265">
        <v>2500000</v>
      </c>
      <c r="L65" s="265">
        <v>2500000</v>
      </c>
      <c r="M65" s="265">
        <v>2500000</v>
      </c>
      <c r="N65" s="265">
        <v>2500000</v>
      </c>
      <c r="O65" s="265">
        <v>2500000</v>
      </c>
      <c r="P65" s="265">
        <v>2500000</v>
      </c>
      <c r="Q65" s="265">
        <v>2500000</v>
      </c>
      <c r="R65" s="265">
        <v>2500000</v>
      </c>
      <c r="S65" s="266">
        <f t="shared" si="0"/>
        <v>30000000</v>
      </c>
      <c r="T65" s="267">
        <f t="shared" si="3"/>
        <v>2500000</v>
      </c>
      <c r="U65" s="272">
        <f>SUM(S65:T65)</f>
        <v>32500000</v>
      </c>
      <c r="V65" s="268"/>
      <c r="W65" s="269"/>
    </row>
    <row r="66" spans="1:23" s="270" customFormat="1" ht="21.95" customHeight="1" x14ac:dyDescent="0.25">
      <c r="A66" s="311">
        <v>22</v>
      </c>
      <c r="B66" s="312"/>
      <c r="C66" s="263">
        <v>1000526</v>
      </c>
      <c r="D66" s="314" t="s">
        <v>315</v>
      </c>
      <c r="E66" s="8">
        <v>111</v>
      </c>
      <c r="F66" s="8" t="s">
        <v>18</v>
      </c>
      <c r="G66" s="265">
        <v>2000000</v>
      </c>
      <c r="H66" s="265">
        <v>2000000</v>
      </c>
      <c r="I66" s="265">
        <v>2000000</v>
      </c>
      <c r="J66" s="265">
        <v>2000000</v>
      </c>
      <c r="K66" s="265">
        <v>2000000</v>
      </c>
      <c r="L66" s="265">
        <v>2000000</v>
      </c>
      <c r="M66" s="265">
        <v>2000000</v>
      </c>
      <c r="N66" s="265">
        <v>2000000</v>
      </c>
      <c r="O66" s="265">
        <v>2000000</v>
      </c>
      <c r="P66" s="265">
        <v>2000000</v>
      </c>
      <c r="Q66" s="265">
        <v>2000000</v>
      </c>
      <c r="R66" s="265">
        <v>2000000</v>
      </c>
      <c r="S66" s="266">
        <f t="shared" si="0"/>
        <v>24000000</v>
      </c>
      <c r="T66" s="267">
        <f t="shared" si="3"/>
        <v>2000000</v>
      </c>
      <c r="U66" s="309">
        <f>SUM(S66:T66)</f>
        <v>26000000</v>
      </c>
      <c r="V66" s="268"/>
      <c r="W66" s="269"/>
    </row>
    <row r="67" spans="1:23" s="270" customFormat="1" ht="21.95" customHeight="1" x14ac:dyDescent="0.25">
      <c r="A67" s="311">
        <v>23</v>
      </c>
      <c r="B67" s="312"/>
      <c r="C67" s="263">
        <v>5625380</v>
      </c>
      <c r="D67" s="314" t="s">
        <v>316</v>
      </c>
      <c r="E67" s="8">
        <v>111</v>
      </c>
      <c r="F67" s="8" t="s">
        <v>18</v>
      </c>
      <c r="G67" s="265">
        <v>2400000</v>
      </c>
      <c r="H67" s="265">
        <v>2400000</v>
      </c>
      <c r="I67" s="265">
        <v>2400000</v>
      </c>
      <c r="J67" s="265">
        <v>2400000</v>
      </c>
      <c r="K67" s="265">
        <v>2400000</v>
      </c>
      <c r="L67" s="265">
        <v>2400000</v>
      </c>
      <c r="M67" s="265">
        <v>2400000</v>
      </c>
      <c r="N67" s="265">
        <v>2400000</v>
      </c>
      <c r="O67" s="265">
        <v>2400000</v>
      </c>
      <c r="P67" s="265">
        <v>2400000</v>
      </c>
      <c r="Q67" s="265">
        <v>2400000</v>
      </c>
      <c r="R67" s="265">
        <v>2400000</v>
      </c>
      <c r="S67" s="266">
        <f t="shared" si="0"/>
        <v>28800000</v>
      </c>
      <c r="T67" s="267">
        <f t="shared" si="3"/>
        <v>2400000</v>
      </c>
      <c r="U67" s="309">
        <f>SUM(S67:T67)</f>
        <v>31200000</v>
      </c>
      <c r="V67" s="268"/>
      <c r="W67" s="269"/>
    </row>
    <row r="68" spans="1:23" s="270" customFormat="1" ht="21.95" customHeight="1" x14ac:dyDescent="0.25">
      <c r="A68" s="366">
        <v>24</v>
      </c>
      <c r="B68" s="339"/>
      <c r="C68" s="335">
        <v>5974575</v>
      </c>
      <c r="D68" s="374" t="s">
        <v>317</v>
      </c>
      <c r="E68" s="28">
        <v>111</v>
      </c>
      <c r="F68" s="28" t="s">
        <v>18</v>
      </c>
      <c r="G68" s="273">
        <v>2200000</v>
      </c>
      <c r="H68" s="273">
        <v>2200000</v>
      </c>
      <c r="I68" s="273">
        <v>2200000</v>
      </c>
      <c r="J68" s="273">
        <v>2200000</v>
      </c>
      <c r="K68" s="273">
        <v>2200000</v>
      </c>
      <c r="L68" s="273">
        <v>2200000</v>
      </c>
      <c r="M68" s="273">
        <v>2200000</v>
      </c>
      <c r="N68" s="273">
        <v>2200000</v>
      </c>
      <c r="O68" s="273">
        <v>2200000</v>
      </c>
      <c r="P68" s="273">
        <v>2200000</v>
      </c>
      <c r="Q68" s="273">
        <v>2200000</v>
      </c>
      <c r="R68" s="273">
        <v>2200000</v>
      </c>
      <c r="S68" s="266">
        <f t="shared" si="0"/>
        <v>26400000</v>
      </c>
      <c r="T68" s="267">
        <f t="shared" si="3"/>
        <v>2200000</v>
      </c>
      <c r="U68" s="372">
        <f>SUM(S68:T70)</f>
        <v>35800000</v>
      </c>
      <c r="V68" s="268"/>
      <c r="W68" s="269"/>
    </row>
    <row r="69" spans="1:23" s="270" customFormat="1" ht="21.95" customHeight="1" x14ac:dyDescent="0.25">
      <c r="A69" s="361"/>
      <c r="B69" s="340"/>
      <c r="C69" s="336"/>
      <c r="D69" s="375"/>
      <c r="E69" s="28"/>
      <c r="F69" s="8" t="s">
        <v>21</v>
      </c>
      <c r="G69" s="273">
        <v>600000</v>
      </c>
      <c r="H69" s="273">
        <v>600000</v>
      </c>
      <c r="I69" s="273">
        <v>600000</v>
      </c>
      <c r="J69" s="273">
        <v>600000</v>
      </c>
      <c r="K69" s="273">
        <v>600000</v>
      </c>
      <c r="L69" s="273">
        <v>600000</v>
      </c>
      <c r="M69" s="273">
        <v>600000</v>
      </c>
      <c r="N69" s="273">
        <v>600000</v>
      </c>
      <c r="O69" s="273">
        <v>600000</v>
      </c>
      <c r="P69" s="273">
        <v>600000</v>
      </c>
      <c r="Q69" s="273">
        <v>600000</v>
      </c>
      <c r="R69" s="273">
        <v>600000</v>
      </c>
      <c r="S69" s="266">
        <f t="shared" si="0"/>
        <v>7200000</v>
      </c>
      <c r="T69" s="267"/>
      <c r="U69" s="372"/>
      <c r="V69" s="268"/>
      <c r="W69" s="269"/>
    </row>
    <row r="70" spans="1:23" s="270" customFormat="1" ht="21.95" customHeight="1" x14ac:dyDescent="0.25">
      <c r="A70" s="362"/>
      <c r="B70" s="341"/>
      <c r="C70" s="337"/>
      <c r="D70" s="376"/>
      <c r="E70" s="8">
        <v>232</v>
      </c>
      <c r="F70" s="8" t="s">
        <v>20</v>
      </c>
      <c r="G70" s="265">
        <v>0</v>
      </c>
      <c r="H70" s="265">
        <v>0</v>
      </c>
      <c r="I70" s="265">
        <v>0</v>
      </c>
      <c r="J70" s="265">
        <v>0</v>
      </c>
      <c r="K70" s="265">
        <v>0</v>
      </c>
      <c r="L70" s="265">
        <v>0</v>
      </c>
      <c r="M70" s="265">
        <v>0</v>
      </c>
      <c r="N70" s="265">
        <v>0</v>
      </c>
      <c r="O70" s="265">
        <v>0</v>
      </c>
      <c r="P70" s="265">
        <v>0</v>
      </c>
      <c r="Q70" s="265">
        <v>0</v>
      </c>
      <c r="R70" s="265">
        <v>0</v>
      </c>
      <c r="S70" s="266">
        <f t="shared" si="0"/>
        <v>0</v>
      </c>
      <c r="T70" s="267">
        <f>S70/12</f>
        <v>0</v>
      </c>
      <c r="U70" s="357"/>
      <c r="V70" s="268"/>
      <c r="W70" s="269"/>
    </row>
    <row r="71" spans="1:23" s="270" customFormat="1" ht="33" customHeight="1" x14ac:dyDescent="0.25">
      <c r="A71" s="304">
        <v>25</v>
      </c>
      <c r="B71" s="305"/>
      <c r="C71" s="263">
        <v>660078</v>
      </c>
      <c r="D71" s="314" t="s">
        <v>318</v>
      </c>
      <c r="E71" s="8">
        <v>111</v>
      </c>
      <c r="F71" s="8" t="s">
        <v>18</v>
      </c>
      <c r="G71" s="265">
        <v>2000000</v>
      </c>
      <c r="H71" s="265">
        <v>2000000</v>
      </c>
      <c r="I71" s="265">
        <v>2000000</v>
      </c>
      <c r="J71" s="265">
        <v>2000000</v>
      </c>
      <c r="K71" s="265">
        <v>2000000</v>
      </c>
      <c r="L71" s="265">
        <v>2000000</v>
      </c>
      <c r="M71" s="265">
        <v>2000000</v>
      </c>
      <c r="N71" s="265">
        <v>2000000</v>
      </c>
      <c r="O71" s="265">
        <v>2000000</v>
      </c>
      <c r="P71" s="265">
        <v>2000000</v>
      </c>
      <c r="Q71" s="265">
        <v>2000000</v>
      </c>
      <c r="R71" s="265">
        <v>2000000</v>
      </c>
      <c r="S71" s="266">
        <f t="shared" ref="S71:S124" si="4">SUM(G71:R71)</f>
        <v>24000000</v>
      </c>
      <c r="T71" s="267">
        <f>S71/12</f>
        <v>2000000</v>
      </c>
      <c r="U71" s="272">
        <f>SUM(S71:T71)</f>
        <v>26000000</v>
      </c>
      <c r="V71" s="268"/>
      <c r="W71" s="269"/>
    </row>
    <row r="72" spans="1:23" s="270" customFormat="1" ht="21.95" customHeight="1" x14ac:dyDescent="0.25">
      <c r="A72" s="304">
        <v>26</v>
      </c>
      <c r="B72" s="305"/>
      <c r="C72" s="263">
        <v>4549387</v>
      </c>
      <c r="D72" s="314" t="s">
        <v>319</v>
      </c>
      <c r="E72" s="8">
        <v>111</v>
      </c>
      <c r="F72" s="8" t="s">
        <v>18</v>
      </c>
      <c r="G72" s="265">
        <v>1800000</v>
      </c>
      <c r="H72" s="265">
        <v>1800000</v>
      </c>
      <c r="I72" s="265">
        <v>1800000</v>
      </c>
      <c r="J72" s="265">
        <v>1800000</v>
      </c>
      <c r="K72" s="265">
        <v>1800000</v>
      </c>
      <c r="L72" s="265">
        <v>1800000</v>
      </c>
      <c r="M72" s="265">
        <v>1800000</v>
      </c>
      <c r="N72" s="265">
        <v>1800000</v>
      </c>
      <c r="O72" s="265">
        <v>1800000</v>
      </c>
      <c r="P72" s="265">
        <v>1800000</v>
      </c>
      <c r="Q72" s="265">
        <v>1800000</v>
      </c>
      <c r="R72" s="265">
        <v>1800000</v>
      </c>
      <c r="S72" s="266">
        <f t="shared" si="4"/>
        <v>21600000</v>
      </c>
      <c r="T72" s="267">
        <f>S72/12</f>
        <v>1800000</v>
      </c>
      <c r="U72" s="272">
        <f>SUM(S72:T72)</f>
        <v>23400000</v>
      </c>
      <c r="V72" s="268"/>
      <c r="W72" s="269"/>
    </row>
    <row r="73" spans="1:23" s="270" customFormat="1" ht="21.95" customHeight="1" x14ac:dyDescent="0.25">
      <c r="A73" s="304">
        <v>27</v>
      </c>
      <c r="B73" s="305"/>
      <c r="C73" s="263">
        <v>4659173</v>
      </c>
      <c r="D73" s="314" t="s">
        <v>320</v>
      </c>
      <c r="E73" s="8">
        <v>111</v>
      </c>
      <c r="F73" s="8" t="s">
        <v>18</v>
      </c>
      <c r="G73" s="265">
        <v>2500000</v>
      </c>
      <c r="H73" s="265">
        <v>2500000</v>
      </c>
      <c r="I73" s="265">
        <v>2500000</v>
      </c>
      <c r="J73" s="265">
        <v>2500000</v>
      </c>
      <c r="K73" s="265">
        <v>2500000</v>
      </c>
      <c r="L73" s="265">
        <v>2500000</v>
      </c>
      <c r="M73" s="265">
        <v>2500000</v>
      </c>
      <c r="N73" s="265">
        <v>2500000</v>
      </c>
      <c r="O73" s="265">
        <v>2500000</v>
      </c>
      <c r="P73" s="265">
        <v>2500000</v>
      </c>
      <c r="Q73" s="265">
        <v>2500000</v>
      </c>
      <c r="R73" s="265">
        <v>2500000</v>
      </c>
      <c r="S73" s="266">
        <f t="shared" si="4"/>
        <v>30000000</v>
      </c>
      <c r="T73" s="267">
        <f>S73/12</f>
        <v>2500000</v>
      </c>
      <c r="U73" s="272">
        <f>SUM(S73:T73)</f>
        <v>32500000</v>
      </c>
      <c r="V73" s="268"/>
      <c r="W73" s="269"/>
    </row>
    <row r="74" spans="1:23" s="270" customFormat="1" ht="21.95" customHeight="1" x14ac:dyDescent="0.25">
      <c r="A74" s="301">
        <v>28</v>
      </c>
      <c r="B74" s="308"/>
      <c r="C74" s="298">
        <v>1026790</v>
      </c>
      <c r="D74" s="299" t="s">
        <v>321</v>
      </c>
      <c r="E74" s="8">
        <v>145</v>
      </c>
      <c r="F74" s="8" t="s">
        <v>25</v>
      </c>
      <c r="G74" s="265">
        <v>4400000</v>
      </c>
      <c r="H74" s="265">
        <v>4400000</v>
      </c>
      <c r="I74" s="265">
        <v>4400000</v>
      </c>
      <c r="J74" s="265">
        <v>4400000</v>
      </c>
      <c r="K74" s="265">
        <v>4400000</v>
      </c>
      <c r="L74" s="265">
        <v>4400000</v>
      </c>
      <c r="M74" s="265">
        <v>4400000</v>
      </c>
      <c r="N74" s="265">
        <v>4400000</v>
      </c>
      <c r="O74" s="265">
        <v>4400000</v>
      </c>
      <c r="P74" s="265">
        <v>4400000</v>
      </c>
      <c r="Q74" s="265">
        <v>4400000</v>
      </c>
      <c r="R74" s="265">
        <v>4400000</v>
      </c>
      <c r="S74" s="266">
        <f t="shared" si="4"/>
        <v>52800000</v>
      </c>
      <c r="T74" s="267">
        <f>S74/12</f>
        <v>4400000</v>
      </c>
      <c r="U74" s="281">
        <f t="shared" ref="U74:U83" si="5">SUM(S74:T74)</f>
        <v>57200000</v>
      </c>
      <c r="V74" s="268"/>
      <c r="W74" s="269"/>
    </row>
    <row r="75" spans="1:23" s="270" customFormat="1" ht="21.95" customHeight="1" x14ac:dyDescent="0.25">
      <c r="A75" s="301">
        <v>29</v>
      </c>
      <c r="B75" s="308"/>
      <c r="C75" s="296">
        <v>3490606</v>
      </c>
      <c r="D75" s="297" t="s">
        <v>322</v>
      </c>
      <c r="E75" s="28">
        <v>145</v>
      </c>
      <c r="F75" s="28" t="s">
        <v>25</v>
      </c>
      <c r="G75" s="273">
        <v>2750000</v>
      </c>
      <c r="H75" s="273">
        <v>2750000</v>
      </c>
      <c r="I75" s="273">
        <v>2750000</v>
      </c>
      <c r="J75" s="273">
        <v>2750000</v>
      </c>
      <c r="K75" s="273">
        <v>2750000</v>
      </c>
      <c r="L75" s="273">
        <v>2750000</v>
      </c>
      <c r="M75" s="273">
        <v>2750000</v>
      </c>
      <c r="N75" s="273">
        <v>2750000</v>
      </c>
      <c r="O75" s="273">
        <v>2750000</v>
      </c>
      <c r="P75" s="273">
        <v>2750000</v>
      </c>
      <c r="Q75" s="273">
        <v>2750000</v>
      </c>
      <c r="R75" s="273">
        <v>2750000</v>
      </c>
      <c r="S75" s="266">
        <f t="shared" si="4"/>
        <v>33000000</v>
      </c>
      <c r="T75" s="267">
        <f t="shared" ref="T75:T87" si="6">S75/12</f>
        <v>2750000</v>
      </c>
      <c r="U75" s="281">
        <f t="shared" si="5"/>
        <v>35750000</v>
      </c>
      <c r="V75" s="268"/>
      <c r="W75" s="269"/>
    </row>
    <row r="76" spans="1:23" s="270" customFormat="1" ht="31.5" customHeight="1" x14ac:dyDescent="0.25">
      <c r="A76" s="304">
        <v>30</v>
      </c>
      <c r="B76" s="305"/>
      <c r="C76" s="298">
        <v>3563340</v>
      </c>
      <c r="D76" s="299" t="s">
        <v>323</v>
      </c>
      <c r="E76" s="8">
        <v>145</v>
      </c>
      <c r="F76" s="8" t="s">
        <v>25</v>
      </c>
      <c r="G76" s="265">
        <v>1870000</v>
      </c>
      <c r="H76" s="265">
        <v>1870000</v>
      </c>
      <c r="I76" s="265">
        <v>1870000</v>
      </c>
      <c r="J76" s="265">
        <v>1870000</v>
      </c>
      <c r="K76" s="265">
        <v>1870000</v>
      </c>
      <c r="L76" s="265">
        <v>1870000</v>
      </c>
      <c r="M76" s="265">
        <v>1870000</v>
      </c>
      <c r="N76" s="265">
        <v>1870000</v>
      </c>
      <c r="O76" s="265">
        <v>1870000</v>
      </c>
      <c r="P76" s="265">
        <v>1870000</v>
      </c>
      <c r="Q76" s="265">
        <v>1870000</v>
      </c>
      <c r="R76" s="265">
        <v>1870000</v>
      </c>
      <c r="S76" s="266">
        <f t="shared" si="4"/>
        <v>22440000</v>
      </c>
      <c r="T76" s="267">
        <f t="shared" si="6"/>
        <v>1870000</v>
      </c>
      <c r="U76" s="281">
        <f t="shared" si="5"/>
        <v>24310000</v>
      </c>
      <c r="V76" s="268"/>
      <c r="W76" s="269"/>
    </row>
    <row r="77" spans="1:23" s="270" customFormat="1" ht="27.75" customHeight="1" x14ac:dyDescent="0.25">
      <c r="A77" s="301">
        <v>31</v>
      </c>
      <c r="B77" s="308"/>
      <c r="C77" s="298">
        <v>1248263</v>
      </c>
      <c r="D77" s="299" t="s">
        <v>324</v>
      </c>
      <c r="E77" s="8">
        <v>145</v>
      </c>
      <c r="F77" s="8" t="s">
        <v>25</v>
      </c>
      <c r="G77" s="265">
        <v>4400000</v>
      </c>
      <c r="H77" s="265">
        <v>4400000</v>
      </c>
      <c r="I77" s="265">
        <v>4400000</v>
      </c>
      <c r="J77" s="265">
        <v>4400000</v>
      </c>
      <c r="K77" s="265">
        <v>4400000</v>
      </c>
      <c r="L77" s="265">
        <v>4400000</v>
      </c>
      <c r="M77" s="265">
        <v>4400000</v>
      </c>
      <c r="N77" s="265">
        <v>4400000</v>
      </c>
      <c r="O77" s="265">
        <v>4400000</v>
      </c>
      <c r="P77" s="265">
        <v>4400000</v>
      </c>
      <c r="Q77" s="265">
        <v>4400000</v>
      </c>
      <c r="R77" s="265">
        <v>4400000</v>
      </c>
      <c r="S77" s="266">
        <f t="shared" si="4"/>
        <v>52800000</v>
      </c>
      <c r="T77" s="267">
        <f t="shared" si="6"/>
        <v>4400000</v>
      </c>
      <c r="U77" s="281">
        <f t="shared" si="5"/>
        <v>57200000</v>
      </c>
      <c r="V77" s="268"/>
      <c r="W77" s="269"/>
    </row>
    <row r="78" spans="1:23" s="270" customFormat="1" ht="21.95" customHeight="1" x14ac:dyDescent="0.25">
      <c r="A78" s="304">
        <v>32</v>
      </c>
      <c r="B78" s="305"/>
      <c r="C78" s="298">
        <v>1053722</v>
      </c>
      <c r="D78" s="299" t="s">
        <v>325</v>
      </c>
      <c r="E78" s="8">
        <v>145</v>
      </c>
      <c r="F78" s="8" t="s">
        <v>25</v>
      </c>
      <c r="G78" s="265">
        <v>2750000</v>
      </c>
      <c r="H78" s="265">
        <v>2750000</v>
      </c>
      <c r="I78" s="265">
        <v>2750000</v>
      </c>
      <c r="J78" s="265">
        <v>2750000</v>
      </c>
      <c r="K78" s="265">
        <v>2750000</v>
      </c>
      <c r="L78" s="265">
        <v>2750000</v>
      </c>
      <c r="M78" s="265">
        <v>2750000</v>
      </c>
      <c r="N78" s="265">
        <v>2750000</v>
      </c>
      <c r="O78" s="265">
        <v>2750000</v>
      </c>
      <c r="P78" s="265">
        <v>2750000</v>
      </c>
      <c r="Q78" s="265">
        <v>2750000</v>
      </c>
      <c r="R78" s="265">
        <v>2750000</v>
      </c>
      <c r="S78" s="266">
        <f t="shared" si="4"/>
        <v>33000000</v>
      </c>
      <c r="T78" s="267">
        <f t="shared" si="6"/>
        <v>2750000</v>
      </c>
      <c r="U78" s="281">
        <f t="shared" si="5"/>
        <v>35750000</v>
      </c>
      <c r="V78" s="268"/>
      <c r="W78" s="269"/>
    </row>
    <row r="79" spans="1:23" s="270" customFormat="1" ht="29.25" customHeight="1" x14ac:dyDescent="0.25">
      <c r="A79" s="301">
        <v>33</v>
      </c>
      <c r="B79" s="308"/>
      <c r="C79" s="298">
        <v>3920846</v>
      </c>
      <c r="D79" s="299" t="s">
        <v>326</v>
      </c>
      <c r="E79" s="8">
        <v>145</v>
      </c>
      <c r="F79" s="8" t="s">
        <v>25</v>
      </c>
      <c r="G79" s="265">
        <v>2500000</v>
      </c>
      <c r="H79" s="265">
        <v>4400000</v>
      </c>
      <c r="I79" s="265">
        <v>4400000</v>
      </c>
      <c r="J79" s="265">
        <v>4400000</v>
      </c>
      <c r="K79" s="265">
        <v>4400000</v>
      </c>
      <c r="L79" s="265">
        <v>4400000</v>
      </c>
      <c r="M79" s="265">
        <v>4400000</v>
      </c>
      <c r="N79" s="265">
        <v>4400000</v>
      </c>
      <c r="O79" s="265">
        <v>4400000</v>
      </c>
      <c r="P79" s="265">
        <v>4400000</v>
      </c>
      <c r="Q79" s="265">
        <v>4400000</v>
      </c>
      <c r="R79" s="265">
        <v>4400000</v>
      </c>
      <c r="S79" s="266">
        <f t="shared" si="4"/>
        <v>50900000</v>
      </c>
      <c r="T79" s="267">
        <f t="shared" si="6"/>
        <v>4241666.666666667</v>
      </c>
      <c r="U79" s="281">
        <f t="shared" si="5"/>
        <v>55141666.666666664</v>
      </c>
      <c r="V79" s="268"/>
      <c r="W79" s="269"/>
    </row>
    <row r="80" spans="1:23" s="270" customFormat="1" ht="21.95" customHeight="1" x14ac:dyDescent="0.25">
      <c r="A80" s="304">
        <v>34</v>
      </c>
      <c r="B80" s="305"/>
      <c r="C80" s="298">
        <v>4261328</v>
      </c>
      <c r="D80" s="299" t="s">
        <v>327</v>
      </c>
      <c r="E80" s="8">
        <v>145</v>
      </c>
      <c r="F80" s="8" t="s">
        <v>25</v>
      </c>
      <c r="G80" s="265">
        <v>1815000</v>
      </c>
      <c r="H80" s="265">
        <v>2200000</v>
      </c>
      <c r="I80" s="265">
        <v>2200000</v>
      </c>
      <c r="J80" s="265">
        <v>2200000</v>
      </c>
      <c r="K80" s="265">
        <v>2200000</v>
      </c>
      <c r="L80" s="265">
        <v>2200000</v>
      </c>
      <c r="M80" s="265">
        <v>2200000</v>
      </c>
      <c r="N80" s="265">
        <v>2200000</v>
      </c>
      <c r="O80" s="265">
        <v>2200000</v>
      </c>
      <c r="P80" s="265">
        <v>3300000</v>
      </c>
      <c r="Q80" s="265">
        <v>3300000</v>
      </c>
      <c r="R80" s="265">
        <v>3300000</v>
      </c>
      <c r="S80" s="266">
        <f t="shared" si="4"/>
        <v>29315000</v>
      </c>
      <c r="T80" s="267">
        <f t="shared" si="6"/>
        <v>2442916.6666666665</v>
      </c>
      <c r="U80" s="281">
        <f t="shared" si="5"/>
        <v>31757916.666666668</v>
      </c>
      <c r="V80" s="268"/>
      <c r="W80" s="269"/>
    </row>
    <row r="81" spans="1:23" s="270" customFormat="1" ht="21.95" customHeight="1" x14ac:dyDescent="0.25">
      <c r="A81" s="301">
        <v>35</v>
      </c>
      <c r="B81" s="308"/>
      <c r="C81" s="298">
        <v>606922</v>
      </c>
      <c r="D81" s="299" t="s">
        <v>328</v>
      </c>
      <c r="E81" s="8">
        <v>145</v>
      </c>
      <c r="F81" s="8" t="s">
        <v>25</v>
      </c>
      <c r="G81" s="265">
        <v>2500000</v>
      </c>
      <c r="H81" s="265">
        <v>2500000</v>
      </c>
      <c r="I81" s="265">
        <v>2500000</v>
      </c>
      <c r="J81" s="265">
        <v>2500000</v>
      </c>
      <c r="K81" s="265">
        <v>2500000</v>
      </c>
      <c r="L81" s="265"/>
      <c r="M81" s="265">
        <v>0</v>
      </c>
      <c r="N81" s="265">
        <v>0</v>
      </c>
      <c r="O81" s="265">
        <v>0</v>
      </c>
      <c r="P81" s="265">
        <v>2500000</v>
      </c>
      <c r="Q81" s="265">
        <v>2500000</v>
      </c>
      <c r="R81" s="265">
        <v>2500000</v>
      </c>
      <c r="S81" s="266">
        <f t="shared" si="4"/>
        <v>20000000</v>
      </c>
      <c r="T81" s="267">
        <f t="shared" si="6"/>
        <v>1666666.6666666667</v>
      </c>
      <c r="U81" s="281">
        <f t="shared" si="5"/>
        <v>21666666.666666668</v>
      </c>
      <c r="V81" s="268"/>
      <c r="W81" s="269"/>
    </row>
    <row r="82" spans="1:23" s="270" customFormat="1" ht="31.5" customHeight="1" x14ac:dyDescent="0.25">
      <c r="A82" s="304">
        <v>36</v>
      </c>
      <c r="B82" s="308"/>
      <c r="C82" s="298">
        <v>5240397</v>
      </c>
      <c r="D82" s="299" t="s">
        <v>329</v>
      </c>
      <c r="E82" s="8">
        <v>145</v>
      </c>
      <c r="F82" s="8" t="s">
        <v>25</v>
      </c>
      <c r="G82" s="265">
        <v>4400000</v>
      </c>
      <c r="H82" s="265">
        <v>4400000</v>
      </c>
      <c r="I82" s="265">
        <v>4400000</v>
      </c>
      <c r="J82" s="265">
        <v>4400000</v>
      </c>
      <c r="K82" s="265">
        <v>4400000</v>
      </c>
      <c r="L82" s="265">
        <v>4400000</v>
      </c>
      <c r="M82" s="265">
        <v>4400000</v>
      </c>
      <c r="N82" s="265">
        <v>4400000</v>
      </c>
      <c r="O82" s="265">
        <v>4400000</v>
      </c>
      <c r="P82" s="265">
        <v>4400000</v>
      </c>
      <c r="Q82" s="265">
        <v>4400000</v>
      </c>
      <c r="R82" s="265">
        <v>4400000</v>
      </c>
      <c r="S82" s="266">
        <f t="shared" si="4"/>
        <v>52800000</v>
      </c>
      <c r="T82" s="267">
        <f t="shared" si="6"/>
        <v>4400000</v>
      </c>
      <c r="U82" s="281">
        <f t="shared" si="5"/>
        <v>57200000</v>
      </c>
      <c r="V82" s="268"/>
      <c r="W82" s="269"/>
    </row>
    <row r="83" spans="1:23" s="270" customFormat="1" ht="29.25" customHeight="1" x14ac:dyDescent="0.25">
      <c r="A83" s="304">
        <v>35</v>
      </c>
      <c r="B83" s="308"/>
      <c r="C83" s="298">
        <v>4539889</v>
      </c>
      <c r="D83" s="299" t="s">
        <v>425</v>
      </c>
      <c r="E83" s="8">
        <v>145</v>
      </c>
      <c r="F83" s="28" t="s">
        <v>25</v>
      </c>
      <c r="G83" s="265">
        <v>1500000</v>
      </c>
      <c r="H83" s="265">
        <v>1500000</v>
      </c>
      <c r="I83" s="265">
        <v>0</v>
      </c>
      <c r="J83" s="265">
        <v>0</v>
      </c>
      <c r="K83" s="265">
        <v>0</v>
      </c>
      <c r="L83" s="265">
        <v>0</v>
      </c>
      <c r="M83" s="265">
        <v>0</v>
      </c>
      <c r="N83" s="265"/>
      <c r="O83" s="265"/>
      <c r="P83" s="265"/>
      <c r="Q83" s="265"/>
      <c r="R83" s="265"/>
      <c r="S83" s="266">
        <f t="shared" si="4"/>
        <v>3000000</v>
      </c>
      <c r="T83" s="267">
        <f t="shared" si="6"/>
        <v>250000</v>
      </c>
      <c r="U83" s="281">
        <f t="shared" si="5"/>
        <v>3250000</v>
      </c>
      <c r="V83" s="268"/>
      <c r="W83" s="269"/>
    </row>
    <row r="84" spans="1:23" s="270" customFormat="1" ht="21.95" customHeight="1" x14ac:dyDescent="0.25">
      <c r="A84" s="301">
        <v>38</v>
      </c>
      <c r="B84" s="308"/>
      <c r="C84" s="298">
        <v>3186405</v>
      </c>
      <c r="D84" s="299" t="s">
        <v>424</v>
      </c>
      <c r="E84" s="8">
        <v>145</v>
      </c>
      <c r="F84" s="28" t="s">
        <v>25</v>
      </c>
      <c r="G84" s="265"/>
      <c r="H84" s="265"/>
      <c r="I84" s="265"/>
      <c r="J84" s="265"/>
      <c r="K84" s="265">
        <v>0</v>
      </c>
      <c r="L84" s="265">
        <v>0</v>
      </c>
      <c r="M84" s="265">
        <v>0</v>
      </c>
      <c r="N84" s="265">
        <v>0</v>
      </c>
      <c r="O84" s="265">
        <v>1650000</v>
      </c>
      <c r="P84" s="265">
        <v>0</v>
      </c>
      <c r="Q84" s="265">
        <v>0</v>
      </c>
      <c r="R84" s="265">
        <v>0</v>
      </c>
      <c r="S84" s="266">
        <f t="shared" si="4"/>
        <v>1650000</v>
      </c>
      <c r="T84" s="267">
        <f t="shared" si="6"/>
        <v>137500</v>
      </c>
      <c r="U84" s="281">
        <f t="shared" ref="U84:U90" si="7">SUM(S84:T84)</f>
        <v>1787500</v>
      </c>
      <c r="V84" s="268"/>
      <c r="W84" s="269"/>
    </row>
    <row r="85" spans="1:23" s="270" customFormat="1" ht="21.95" customHeight="1" x14ac:dyDescent="0.25">
      <c r="A85" s="304">
        <v>39</v>
      </c>
      <c r="B85" s="308"/>
      <c r="C85" s="298">
        <v>3670509</v>
      </c>
      <c r="D85" s="299" t="s">
        <v>422</v>
      </c>
      <c r="E85" s="8">
        <v>145</v>
      </c>
      <c r="F85" s="28" t="s">
        <v>330</v>
      </c>
      <c r="G85" s="265">
        <v>2750000</v>
      </c>
      <c r="H85" s="265">
        <v>2750000</v>
      </c>
      <c r="I85" s="265">
        <v>2750000</v>
      </c>
      <c r="J85" s="265">
        <v>2750000</v>
      </c>
      <c r="K85" s="265">
        <v>2750000</v>
      </c>
      <c r="L85" s="265">
        <v>2750000</v>
      </c>
      <c r="M85" s="265">
        <v>2750000</v>
      </c>
      <c r="N85" s="265">
        <v>2750000</v>
      </c>
      <c r="O85" s="265">
        <v>2750000</v>
      </c>
      <c r="P85" s="265">
        <v>2750000</v>
      </c>
      <c r="Q85" s="265">
        <v>2750000</v>
      </c>
      <c r="R85" s="265">
        <v>2750000</v>
      </c>
      <c r="S85" s="266">
        <f t="shared" si="4"/>
        <v>33000000</v>
      </c>
      <c r="T85" s="267">
        <f t="shared" si="6"/>
        <v>2750000</v>
      </c>
      <c r="U85" s="281">
        <f t="shared" si="7"/>
        <v>35750000</v>
      </c>
      <c r="V85" s="268"/>
      <c r="W85" s="269"/>
    </row>
    <row r="86" spans="1:23" s="270" customFormat="1" ht="30.75" customHeight="1" x14ac:dyDescent="0.25">
      <c r="A86" s="301">
        <v>40</v>
      </c>
      <c r="B86" s="308"/>
      <c r="C86" s="298">
        <v>5317389</v>
      </c>
      <c r="D86" s="299" t="s">
        <v>423</v>
      </c>
      <c r="E86" s="8">
        <v>145</v>
      </c>
      <c r="F86" s="28" t="s">
        <v>330</v>
      </c>
      <c r="G86" s="265">
        <v>3300000</v>
      </c>
      <c r="H86" s="265">
        <v>3300000</v>
      </c>
      <c r="I86" s="265">
        <v>3300000</v>
      </c>
      <c r="J86" s="265">
        <v>3300000</v>
      </c>
      <c r="K86" s="265">
        <v>3300000</v>
      </c>
      <c r="L86" s="265">
        <v>3300000</v>
      </c>
      <c r="M86" s="265">
        <v>3300000</v>
      </c>
      <c r="N86" s="265">
        <v>3300000</v>
      </c>
      <c r="O86" s="265"/>
      <c r="P86" s="265">
        <v>3300000</v>
      </c>
      <c r="Q86" s="265">
        <v>3300000</v>
      </c>
      <c r="R86" s="265">
        <v>3300000</v>
      </c>
      <c r="S86" s="266">
        <f t="shared" si="4"/>
        <v>36300000</v>
      </c>
      <c r="T86" s="267">
        <f t="shared" si="6"/>
        <v>3025000</v>
      </c>
      <c r="U86" s="281">
        <f t="shared" si="7"/>
        <v>39325000</v>
      </c>
      <c r="V86" s="268"/>
      <c r="W86" s="269"/>
    </row>
    <row r="87" spans="1:23" s="270" customFormat="1" ht="21.95" customHeight="1" x14ac:dyDescent="0.25">
      <c r="A87" s="304">
        <v>41</v>
      </c>
      <c r="B87" s="305"/>
      <c r="C87" s="298">
        <v>956404</v>
      </c>
      <c r="D87" s="299" t="s">
        <v>331</v>
      </c>
      <c r="E87" s="28">
        <v>145</v>
      </c>
      <c r="F87" s="28" t="s">
        <v>330</v>
      </c>
      <c r="G87" s="265">
        <v>2530000</v>
      </c>
      <c r="H87" s="265">
        <v>2530000</v>
      </c>
      <c r="I87" s="265">
        <v>2530000</v>
      </c>
      <c r="J87" s="265"/>
      <c r="K87" s="265"/>
      <c r="L87" s="265"/>
      <c r="M87" s="265"/>
      <c r="N87" s="265"/>
      <c r="O87" s="265"/>
      <c r="P87" s="265">
        <v>0</v>
      </c>
      <c r="Q87" s="265">
        <v>0</v>
      </c>
      <c r="R87" s="265">
        <v>0</v>
      </c>
      <c r="S87" s="266">
        <f t="shared" si="4"/>
        <v>7590000</v>
      </c>
      <c r="T87" s="267">
        <f t="shared" si="6"/>
        <v>632500</v>
      </c>
      <c r="U87" s="281">
        <f t="shared" si="7"/>
        <v>8222500</v>
      </c>
      <c r="V87" s="268"/>
      <c r="W87" s="269"/>
    </row>
    <row r="88" spans="1:23" s="270" customFormat="1" ht="21.95" customHeight="1" x14ac:dyDescent="0.25">
      <c r="A88" s="304">
        <v>42</v>
      </c>
      <c r="B88" s="306"/>
      <c r="C88" s="263">
        <v>6318389</v>
      </c>
      <c r="D88" s="314" t="s">
        <v>332</v>
      </c>
      <c r="E88" s="8">
        <v>111</v>
      </c>
      <c r="F88" s="28" t="s">
        <v>330</v>
      </c>
      <c r="G88" s="265">
        <v>1500000</v>
      </c>
      <c r="H88" s="265">
        <v>1500000</v>
      </c>
      <c r="I88" s="265">
        <v>1500000</v>
      </c>
      <c r="J88" s="265">
        <v>1500000</v>
      </c>
      <c r="K88" s="265">
        <v>1500000</v>
      </c>
      <c r="L88" s="265">
        <v>1500000</v>
      </c>
      <c r="M88" s="265">
        <v>1900000</v>
      </c>
      <c r="N88" s="265">
        <v>1900000</v>
      </c>
      <c r="O88" s="265">
        <v>1900000</v>
      </c>
      <c r="P88" s="265">
        <v>1900000</v>
      </c>
      <c r="Q88" s="265">
        <v>1900000</v>
      </c>
      <c r="R88" s="265">
        <v>1900000</v>
      </c>
      <c r="S88" s="266">
        <f t="shared" si="4"/>
        <v>20400000</v>
      </c>
      <c r="T88" s="267">
        <f>S88/12</f>
        <v>1700000</v>
      </c>
      <c r="U88" s="272">
        <f t="shared" si="7"/>
        <v>22100000</v>
      </c>
      <c r="V88" s="268"/>
      <c r="W88" s="269"/>
    </row>
    <row r="89" spans="1:23" s="280" customFormat="1" ht="21.95" customHeight="1" thickBot="1" x14ac:dyDescent="0.3">
      <c r="A89" s="304">
        <v>43</v>
      </c>
      <c r="B89" s="307"/>
      <c r="C89" s="274">
        <v>4672345</v>
      </c>
      <c r="D89" s="315" t="s">
        <v>333</v>
      </c>
      <c r="E89" s="275">
        <v>111</v>
      </c>
      <c r="F89" s="28" t="s">
        <v>330</v>
      </c>
      <c r="G89" s="276">
        <v>1100000</v>
      </c>
      <c r="H89" s="276">
        <v>1100000</v>
      </c>
      <c r="I89" s="276">
        <v>1100000</v>
      </c>
      <c r="J89" s="276"/>
      <c r="K89" s="276"/>
      <c r="L89" s="276"/>
      <c r="M89" s="276"/>
      <c r="N89" s="276"/>
      <c r="O89" s="276"/>
      <c r="P89" s="276"/>
      <c r="Q89" s="276"/>
      <c r="R89" s="276"/>
      <c r="S89" s="266">
        <f t="shared" si="4"/>
        <v>3300000</v>
      </c>
      <c r="T89" s="267">
        <f>S89/12</f>
        <v>275000</v>
      </c>
      <c r="U89" s="277">
        <f t="shared" si="7"/>
        <v>3575000</v>
      </c>
      <c r="V89" s="278"/>
      <c r="W89" s="279"/>
    </row>
    <row r="90" spans="1:23" s="270" customFormat="1" ht="21.95" customHeight="1" x14ac:dyDescent="0.25">
      <c r="A90" s="304">
        <v>44</v>
      </c>
      <c r="B90" s="308"/>
      <c r="C90" s="303">
        <v>422041</v>
      </c>
      <c r="D90" s="316" t="s">
        <v>334</v>
      </c>
      <c r="E90" s="28">
        <v>111</v>
      </c>
      <c r="F90" s="28" t="s">
        <v>330</v>
      </c>
      <c r="G90" s="273">
        <v>2200000</v>
      </c>
      <c r="H90" s="273">
        <v>2200000</v>
      </c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66">
        <f t="shared" si="4"/>
        <v>4400000</v>
      </c>
      <c r="T90" s="267">
        <f>S90/12</f>
        <v>366666.66666666669</v>
      </c>
      <c r="U90" s="281">
        <f t="shared" si="7"/>
        <v>4766666.666666667</v>
      </c>
      <c r="V90" s="268"/>
      <c r="W90" s="269"/>
    </row>
    <row r="91" spans="1:23" s="270" customFormat="1" x14ac:dyDescent="0.25">
      <c r="A91" s="322">
        <v>58</v>
      </c>
      <c r="B91" s="305"/>
      <c r="C91" s="263">
        <v>3807723</v>
      </c>
      <c r="D91" s="264" t="s">
        <v>347</v>
      </c>
      <c r="E91" s="8">
        <v>144</v>
      </c>
      <c r="F91" s="8" t="s">
        <v>24</v>
      </c>
      <c r="G91" s="273">
        <v>6721124</v>
      </c>
      <c r="H91" s="273">
        <v>3850000</v>
      </c>
      <c r="I91" s="273">
        <v>3850000</v>
      </c>
      <c r="J91" s="273">
        <v>3850000</v>
      </c>
      <c r="K91" s="273">
        <v>3850000</v>
      </c>
      <c r="L91" s="273">
        <v>3850000</v>
      </c>
      <c r="M91" s="273">
        <v>4621000</v>
      </c>
      <c r="N91" s="273">
        <v>3850000</v>
      </c>
      <c r="O91" s="273">
        <v>3850000</v>
      </c>
      <c r="P91" s="273">
        <v>3850000</v>
      </c>
      <c r="Q91" s="273">
        <v>8350000</v>
      </c>
      <c r="R91" s="273">
        <v>3850000</v>
      </c>
      <c r="S91" s="266">
        <f t="shared" si="4"/>
        <v>54342124</v>
      </c>
      <c r="T91" s="267">
        <f>S91/12</f>
        <v>4528510.333333333</v>
      </c>
      <c r="U91" s="281">
        <f>SUM(S91:T91)</f>
        <v>58870634.333333336</v>
      </c>
      <c r="V91" s="268"/>
      <c r="W91" s="269"/>
    </row>
    <row r="92" spans="1:23" s="270" customFormat="1" x14ac:dyDescent="0.25">
      <c r="A92" s="320">
        <v>55</v>
      </c>
      <c r="B92" s="305"/>
      <c r="C92" s="263">
        <v>4882187</v>
      </c>
      <c r="D92" s="264" t="s">
        <v>345</v>
      </c>
      <c r="E92" s="8">
        <v>144</v>
      </c>
      <c r="F92" s="8" t="s">
        <v>24</v>
      </c>
      <c r="G92" s="273">
        <v>1200000</v>
      </c>
      <c r="H92" s="273">
        <v>1200000</v>
      </c>
      <c r="I92" s="273">
        <v>1200000</v>
      </c>
      <c r="J92" s="273">
        <v>0</v>
      </c>
      <c r="K92" s="273">
        <v>0</v>
      </c>
      <c r="L92" s="273">
        <v>0</v>
      </c>
      <c r="M92" s="273">
        <v>0</v>
      </c>
      <c r="N92" s="273">
        <v>0</v>
      </c>
      <c r="O92" s="273">
        <v>0</v>
      </c>
      <c r="P92" s="273">
        <v>0</v>
      </c>
      <c r="Q92" s="273">
        <v>0</v>
      </c>
      <c r="R92" s="273">
        <v>0</v>
      </c>
      <c r="S92" s="266">
        <f t="shared" si="4"/>
        <v>3600000</v>
      </c>
      <c r="T92" s="267">
        <f>S92/12</f>
        <v>300000</v>
      </c>
      <c r="U92" s="281">
        <f>SUM(S92:T92)</f>
        <v>3900000</v>
      </c>
      <c r="V92" s="268"/>
      <c r="W92" s="269"/>
    </row>
    <row r="93" spans="1:23" s="285" customFormat="1" ht="21.95" customHeight="1" x14ac:dyDescent="0.25">
      <c r="A93" s="322">
        <v>46</v>
      </c>
      <c r="B93" s="306"/>
      <c r="C93" s="263">
        <v>3545374</v>
      </c>
      <c r="D93" s="264" t="s">
        <v>336</v>
      </c>
      <c r="E93" s="8">
        <v>144</v>
      </c>
      <c r="F93" s="8" t="s">
        <v>24</v>
      </c>
      <c r="G93" s="265">
        <v>2000000</v>
      </c>
      <c r="H93" s="265">
        <v>2200000</v>
      </c>
      <c r="I93" s="265">
        <v>2200000</v>
      </c>
      <c r="J93" s="265">
        <v>2200000</v>
      </c>
      <c r="K93" s="265">
        <v>2200000</v>
      </c>
      <c r="L93" s="265">
        <v>2200000</v>
      </c>
      <c r="M93" s="265">
        <v>2200000</v>
      </c>
      <c r="N93" s="265">
        <v>2200000</v>
      </c>
      <c r="O93" s="265">
        <v>2200000</v>
      </c>
      <c r="P93" s="265">
        <v>2200000</v>
      </c>
      <c r="Q93" s="265">
        <v>2200000</v>
      </c>
      <c r="R93" s="265">
        <v>2200000</v>
      </c>
      <c r="S93" s="266">
        <f t="shared" si="4"/>
        <v>26200000</v>
      </c>
      <c r="T93" s="267">
        <f t="shared" ref="T93:T101" si="8">S93/12</f>
        <v>2183333.3333333335</v>
      </c>
      <c r="U93" s="281">
        <f t="shared" ref="U93:U139" si="9">SUM(S93:T93)</f>
        <v>28383333.333333332</v>
      </c>
      <c r="V93" s="286"/>
      <c r="W93" s="284"/>
    </row>
    <row r="94" spans="1:23" s="288" customFormat="1" ht="21.95" customHeight="1" x14ac:dyDescent="0.25">
      <c r="A94" s="320">
        <v>47</v>
      </c>
      <c r="B94" s="306"/>
      <c r="C94" s="263">
        <v>1064944</v>
      </c>
      <c r="D94" s="264" t="s">
        <v>337</v>
      </c>
      <c r="E94" s="8">
        <v>144</v>
      </c>
      <c r="F94" s="8" t="s">
        <v>24</v>
      </c>
      <c r="G94" s="265">
        <v>1500000</v>
      </c>
      <c r="H94" s="265">
        <v>1650000</v>
      </c>
      <c r="I94" s="265">
        <v>1650000</v>
      </c>
      <c r="J94" s="265">
        <v>1650000</v>
      </c>
      <c r="K94" s="265">
        <v>1650000</v>
      </c>
      <c r="L94" s="266">
        <v>1650000</v>
      </c>
      <c r="M94" s="266">
        <v>1650000</v>
      </c>
      <c r="N94" s="266">
        <v>1650000</v>
      </c>
      <c r="O94" s="266">
        <v>1650000</v>
      </c>
      <c r="P94" s="266">
        <v>1650000</v>
      </c>
      <c r="Q94" s="266">
        <v>1650000</v>
      </c>
      <c r="R94" s="266">
        <v>1650000</v>
      </c>
      <c r="S94" s="266">
        <f t="shared" si="4"/>
        <v>19650000</v>
      </c>
      <c r="T94" s="267">
        <f t="shared" si="8"/>
        <v>1637500</v>
      </c>
      <c r="U94" s="281">
        <f t="shared" si="9"/>
        <v>21287500</v>
      </c>
      <c r="V94" s="286"/>
      <c r="W94" s="287"/>
    </row>
    <row r="95" spans="1:23" s="288" customFormat="1" ht="21.95" customHeight="1" x14ac:dyDescent="0.25">
      <c r="A95" s="322">
        <v>48</v>
      </c>
      <c r="B95" s="306"/>
      <c r="C95" s="263">
        <v>4708731</v>
      </c>
      <c r="D95" s="264" t="s">
        <v>338</v>
      </c>
      <c r="E95" s="8">
        <v>144</v>
      </c>
      <c r="F95" s="8" t="s">
        <v>24</v>
      </c>
      <c r="G95" s="265">
        <v>2000000</v>
      </c>
      <c r="H95" s="265">
        <v>2200000</v>
      </c>
      <c r="I95" s="265">
        <v>2200000</v>
      </c>
      <c r="J95" s="265">
        <v>2200000</v>
      </c>
      <c r="K95" s="265">
        <v>2200000</v>
      </c>
      <c r="L95" s="265">
        <v>2200000</v>
      </c>
      <c r="M95" s="265">
        <v>2200000</v>
      </c>
      <c r="N95" s="265">
        <v>2200000</v>
      </c>
      <c r="O95" s="266">
        <v>2550746</v>
      </c>
      <c r="P95" s="266">
        <v>2550746</v>
      </c>
      <c r="Q95" s="266">
        <v>2252880</v>
      </c>
      <c r="R95" s="266">
        <v>2200000</v>
      </c>
      <c r="S95" s="266">
        <f t="shared" si="4"/>
        <v>26954372</v>
      </c>
      <c r="T95" s="267">
        <f t="shared" si="8"/>
        <v>2246197.6666666665</v>
      </c>
      <c r="U95" s="281">
        <f t="shared" si="9"/>
        <v>29200569.666666668</v>
      </c>
      <c r="V95" s="286"/>
      <c r="W95" s="287"/>
    </row>
    <row r="96" spans="1:23" s="288" customFormat="1" ht="21.95" customHeight="1" x14ac:dyDescent="0.25">
      <c r="A96" s="320">
        <v>49</v>
      </c>
      <c r="B96" s="306"/>
      <c r="C96" s="263">
        <v>1954788</v>
      </c>
      <c r="D96" s="264" t="s">
        <v>339</v>
      </c>
      <c r="E96" s="8">
        <v>144</v>
      </c>
      <c r="F96" s="8" t="s">
        <v>24</v>
      </c>
      <c r="G96" s="265">
        <v>2500000</v>
      </c>
      <c r="H96" s="265">
        <v>2750000</v>
      </c>
      <c r="I96" s="265">
        <v>2750000</v>
      </c>
      <c r="J96" s="265">
        <v>2750000</v>
      </c>
      <c r="K96" s="265">
        <v>2750000</v>
      </c>
      <c r="L96" s="265">
        <v>2750000</v>
      </c>
      <c r="M96" s="265">
        <v>2750000</v>
      </c>
      <c r="N96" s="265">
        <v>2750000</v>
      </c>
      <c r="O96" s="265">
        <v>2750000</v>
      </c>
      <c r="P96" s="265">
        <v>2750000</v>
      </c>
      <c r="Q96" s="265">
        <v>2750000</v>
      </c>
      <c r="R96" s="265">
        <v>2750000</v>
      </c>
      <c r="S96" s="266">
        <f t="shared" si="4"/>
        <v>32750000</v>
      </c>
      <c r="T96" s="267">
        <f t="shared" si="8"/>
        <v>2729166.6666666665</v>
      </c>
      <c r="U96" s="281">
        <f t="shared" si="9"/>
        <v>35479166.666666664</v>
      </c>
      <c r="V96" s="286"/>
      <c r="W96" s="287"/>
    </row>
    <row r="97" spans="1:23" s="288" customFormat="1" ht="21.95" customHeight="1" x14ac:dyDescent="0.25">
      <c r="A97" s="322">
        <v>50</v>
      </c>
      <c r="B97" s="306"/>
      <c r="C97" s="263">
        <v>1658751</v>
      </c>
      <c r="D97" s="264" t="s">
        <v>340</v>
      </c>
      <c r="E97" s="8">
        <v>144</v>
      </c>
      <c r="F97" s="8" t="s">
        <v>24</v>
      </c>
      <c r="G97" s="265">
        <v>1800000</v>
      </c>
      <c r="H97" s="265">
        <v>1980000</v>
      </c>
      <c r="I97" s="265">
        <v>1980000</v>
      </c>
      <c r="J97" s="265">
        <v>1980000</v>
      </c>
      <c r="K97" s="265">
        <v>1980000</v>
      </c>
      <c r="L97" s="265">
        <v>1980000</v>
      </c>
      <c r="M97" s="265">
        <v>1980000</v>
      </c>
      <c r="N97" s="265">
        <v>1980000</v>
      </c>
      <c r="O97" s="265">
        <v>1980000</v>
      </c>
      <c r="P97" s="265">
        <v>1980000</v>
      </c>
      <c r="Q97" s="265">
        <v>1980000</v>
      </c>
      <c r="R97" s="265">
        <v>1980000</v>
      </c>
      <c r="S97" s="266">
        <f t="shared" si="4"/>
        <v>23580000</v>
      </c>
      <c r="T97" s="267">
        <f t="shared" si="8"/>
        <v>1965000</v>
      </c>
      <c r="U97" s="281">
        <f t="shared" si="9"/>
        <v>25545000</v>
      </c>
      <c r="V97" s="286"/>
      <c r="W97" s="287"/>
    </row>
    <row r="98" spans="1:23" s="270" customFormat="1" x14ac:dyDescent="0.25">
      <c r="A98" s="320">
        <v>51</v>
      </c>
      <c r="B98" s="305"/>
      <c r="C98" s="263">
        <v>1497393</v>
      </c>
      <c r="D98" s="264" t="s">
        <v>341</v>
      </c>
      <c r="E98" s="8">
        <v>144</v>
      </c>
      <c r="F98" s="8" t="s">
        <v>24</v>
      </c>
      <c r="G98" s="273">
        <v>1500000</v>
      </c>
      <c r="H98" s="265">
        <v>1650000</v>
      </c>
      <c r="I98" s="265">
        <v>1650000</v>
      </c>
      <c r="J98" s="265">
        <v>1650000</v>
      </c>
      <c r="K98" s="265">
        <v>1650000</v>
      </c>
      <c r="L98" s="265">
        <v>1650000</v>
      </c>
      <c r="M98" s="265">
        <v>1650000</v>
      </c>
      <c r="N98" s="265">
        <v>1650000</v>
      </c>
      <c r="O98" s="265">
        <v>1650000</v>
      </c>
      <c r="P98" s="265">
        <v>1650000</v>
      </c>
      <c r="Q98" s="265">
        <v>1650000</v>
      </c>
      <c r="R98" s="265">
        <v>1650000</v>
      </c>
      <c r="S98" s="266">
        <f t="shared" si="4"/>
        <v>19650000</v>
      </c>
      <c r="T98" s="267">
        <f t="shared" si="8"/>
        <v>1637500</v>
      </c>
      <c r="U98" s="281">
        <f t="shared" si="9"/>
        <v>21287500</v>
      </c>
      <c r="V98" s="268"/>
      <c r="W98" s="269"/>
    </row>
    <row r="99" spans="1:23" s="270" customFormat="1" x14ac:dyDescent="0.25">
      <c r="A99" s="322">
        <v>52</v>
      </c>
      <c r="B99" s="305"/>
      <c r="C99" s="263">
        <v>5690474</v>
      </c>
      <c r="D99" s="264" t="s">
        <v>342</v>
      </c>
      <c r="E99" s="8">
        <v>144</v>
      </c>
      <c r="F99" s="8" t="s">
        <v>24</v>
      </c>
      <c r="G99" s="273">
        <v>1722000</v>
      </c>
      <c r="H99" s="265">
        <v>1650000</v>
      </c>
      <c r="I99" s="265">
        <v>1650000</v>
      </c>
      <c r="J99" s="265">
        <v>1650000</v>
      </c>
      <c r="K99" s="265">
        <v>1650000</v>
      </c>
      <c r="L99" s="265">
        <v>1650000</v>
      </c>
      <c r="M99" s="265">
        <v>2662000</v>
      </c>
      <c r="N99" s="265">
        <v>2150000</v>
      </c>
      <c r="O99" s="265">
        <v>2150000</v>
      </c>
      <c r="P99" s="265">
        <v>2150000</v>
      </c>
      <c r="Q99" s="265">
        <v>2150000</v>
      </c>
      <c r="R99" s="265">
        <v>2150000</v>
      </c>
      <c r="S99" s="266">
        <f t="shared" si="4"/>
        <v>23384000</v>
      </c>
      <c r="T99" s="267">
        <f t="shared" si="8"/>
        <v>1948666.6666666667</v>
      </c>
      <c r="U99" s="281">
        <f t="shared" si="9"/>
        <v>25332666.666666668</v>
      </c>
      <c r="V99" s="268"/>
      <c r="W99" s="269"/>
    </row>
    <row r="100" spans="1:23" s="270" customFormat="1" x14ac:dyDescent="0.25">
      <c r="A100" s="320">
        <v>53</v>
      </c>
      <c r="B100" s="305"/>
      <c r="C100" s="263">
        <v>6067039</v>
      </c>
      <c r="D100" s="264" t="s">
        <v>343</v>
      </c>
      <c r="E100" s="8">
        <v>144</v>
      </c>
      <c r="F100" s="8" t="s">
        <v>24</v>
      </c>
      <c r="G100" s="273">
        <v>1500000</v>
      </c>
      <c r="H100" s="265">
        <v>1650000</v>
      </c>
      <c r="I100" s="265">
        <v>1650000</v>
      </c>
      <c r="J100" s="265">
        <v>1650000</v>
      </c>
      <c r="K100" s="265">
        <v>1650000</v>
      </c>
      <c r="L100" s="265">
        <v>1650000</v>
      </c>
      <c r="M100" s="265">
        <v>2137000</v>
      </c>
      <c r="N100" s="265">
        <v>1650000</v>
      </c>
      <c r="O100" s="265">
        <v>1650000</v>
      </c>
      <c r="P100" s="265">
        <v>1650000</v>
      </c>
      <c r="Q100" s="265">
        <v>1650000</v>
      </c>
      <c r="R100" s="265">
        <v>1650000</v>
      </c>
      <c r="S100" s="266">
        <f t="shared" si="4"/>
        <v>20137000</v>
      </c>
      <c r="T100" s="267">
        <f t="shared" si="8"/>
        <v>1678083.3333333333</v>
      </c>
      <c r="U100" s="281">
        <f t="shared" si="9"/>
        <v>21815083.333333332</v>
      </c>
      <c r="V100" s="268"/>
      <c r="W100" s="269"/>
    </row>
    <row r="101" spans="1:23" s="270" customFormat="1" x14ac:dyDescent="0.25">
      <c r="A101" s="322">
        <v>54</v>
      </c>
      <c r="B101" s="305"/>
      <c r="C101" s="263">
        <v>2546998</v>
      </c>
      <c r="D101" s="264" t="s">
        <v>344</v>
      </c>
      <c r="E101" s="8">
        <v>144</v>
      </c>
      <c r="F101" s="8" t="s">
        <v>24</v>
      </c>
      <c r="G101" s="273">
        <v>2000000</v>
      </c>
      <c r="H101" s="273">
        <v>2200000</v>
      </c>
      <c r="I101" s="273">
        <v>2200000</v>
      </c>
      <c r="J101" s="273">
        <v>2200000</v>
      </c>
      <c r="K101" s="273">
        <v>2200000</v>
      </c>
      <c r="L101" s="273">
        <v>2200000</v>
      </c>
      <c r="M101" s="273">
        <v>2200000</v>
      </c>
      <c r="N101" s="273">
        <v>2200000</v>
      </c>
      <c r="O101" s="273">
        <v>2200000</v>
      </c>
      <c r="P101" s="273">
        <v>2200000</v>
      </c>
      <c r="Q101" s="273">
        <v>2200000</v>
      </c>
      <c r="R101" s="273">
        <v>2200000</v>
      </c>
      <c r="S101" s="266">
        <f t="shared" si="4"/>
        <v>26200000</v>
      </c>
      <c r="T101" s="267">
        <f t="shared" si="8"/>
        <v>2183333.3333333335</v>
      </c>
      <c r="U101" s="281">
        <f t="shared" si="9"/>
        <v>28383333.333333332</v>
      </c>
      <c r="V101" s="268"/>
      <c r="W101" s="269"/>
    </row>
    <row r="102" spans="1:23" s="270" customFormat="1" x14ac:dyDescent="0.25">
      <c r="A102" s="322">
        <v>56</v>
      </c>
      <c r="B102" s="305"/>
      <c r="C102" s="263">
        <v>6318383</v>
      </c>
      <c r="D102" s="264" t="s">
        <v>421</v>
      </c>
      <c r="E102" s="8">
        <v>144</v>
      </c>
      <c r="F102" s="8" t="s">
        <v>24</v>
      </c>
      <c r="G102" s="273">
        <v>1500000</v>
      </c>
      <c r="H102" s="273">
        <v>1650000</v>
      </c>
      <c r="I102" s="273">
        <v>1650000</v>
      </c>
      <c r="J102" s="273">
        <v>1650000</v>
      </c>
      <c r="K102" s="273">
        <v>1650000</v>
      </c>
      <c r="L102" s="273">
        <v>1650000</v>
      </c>
      <c r="M102" s="273">
        <v>1650000</v>
      </c>
      <c r="N102" s="273">
        <v>1650000</v>
      </c>
      <c r="O102" s="273">
        <v>1650000</v>
      </c>
      <c r="P102" s="273">
        <v>1650000</v>
      </c>
      <c r="Q102" s="273">
        <v>1650000</v>
      </c>
      <c r="R102" s="273">
        <v>1650000</v>
      </c>
      <c r="S102" s="266">
        <f t="shared" si="4"/>
        <v>19650000</v>
      </c>
      <c r="T102" s="267">
        <f t="shared" ref="T102:T154" si="10">S102/12</f>
        <v>1637500</v>
      </c>
      <c r="U102" s="281">
        <f t="shared" si="9"/>
        <v>21287500</v>
      </c>
      <c r="V102" s="268"/>
      <c r="W102" s="269"/>
    </row>
    <row r="103" spans="1:23" s="270" customFormat="1" x14ac:dyDescent="0.25">
      <c r="A103" s="320">
        <v>57</v>
      </c>
      <c r="B103" s="305"/>
      <c r="C103" s="263">
        <v>6102041</v>
      </c>
      <c r="D103" s="264" t="s">
        <v>346</v>
      </c>
      <c r="E103" s="8">
        <v>144</v>
      </c>
      <c r="F103" s="8" t="s">
        <v>24</v>
      </c>
      <c r="G103" s="273">
        <v>1500000</v>
      </c>
      <c r="H103" s="273">
        <v>1650000</v>
      </c>
      <c r="I103" s="273">
        <v>1650000</v>
      </c>
      <c r="J103" s="273">
        <v>1650000</v>
      </c>
      <c r="K103" s="273">
        <v>1650000</v>
      </c>
      <c r="L103" s="273">
        <v>1650000</v>
      </c>
      <c r="M103" s="273">
        <v>1725000</v>
      </c>
      <c r="N103" s="273">
        <v>1650000</v>
      </c>
      <c r="O103" s="273">
        <v>1650000</v>
      </c>
      <c r="P103" s="273">
        <v>1650000</v>
      </c>
      <c r="Q103" s="273">
        <v>1650000</v>
      </c>
      <c r="R103" s="273">
        <v>1650000</v>
      </c>
      <c r="S103" s="266">
        <f t="shared" si="4"/>
        <v>19725000</v>
      </c>
      <c r="T103" s="267">
        <f t="shared" si="10"/>
        <v>1643750</v>
      </c>
      <c r="U103" s="281">
        <f t="shared" si="9"/>
        <v>21368750</v>
      </c>
      <c r="V103" s="268"/>
      <c r="W103" s="269"/>
    </row>
    <row r="104" spans="1:23" s="270" customFormat="1" x14ac:dyDescent="0.25">
      <c r="A104" s="320">
        <v>59</v>
      </c>
      <c r="B104" s="305"/>
      <c r="C104" s="263">
        <v>4733189</v>
      </c>
      <c r="D104" s="264" t="s">
        <v>348</v>
      </c>
      <c r="E104" s="8">
        <v>144</v>
      </c>
      <c r="F104" s="8" t="s">
        <v>24</v>
      </c>
      <c r="G104" s="273">
        <v>1500000</v>
      </c>
      <c r="H104" s="273">
        <v>1650000</v>
      </c>
      <c r="I104" s="273">
        <v>1650000</v>
      </c>
      <c r="J104" s="273">
        <v>1650000</v>
      </c>
      <c r="K104" s="273">
        <v>1650000</v>
      </c>
      <c r="L104" s="273">
        <v>1650000</v>
      </c>
      <c r="M104" s="273">
        <v>1650000</v>
      </c>
      <c r="N104" s="273">
        <v>1650000</v>
      </c>
      <c r="O104" s="273">
        <v>1650000</v>
      </c>
      <c r="P104" s="273">
        <v>1650000</v>
      </c>
      <c r="Q104" s="273">
        <v>1650000</v>
      </c>
      <c r="R104" s="273">
        <v>1650000</v>
      </c>
      <c r="S104" s="266">
        <f t="shared" si="4"/>
        <v>19650000</v>
      </c>
      <c r="T104" s="267">
        <f t="shared" si="10"/>
        <v>1637500</v>
      </c>
      <c r="U104" s="281">
        <f t="shared" si="9"/>
        <v>21287500</v>
      </c>
      <c r="V104" s="268"/>
      <c r="W104" s="269"/>
    </row>
    <row r="105" spans="1:23" s="270" customFormat="1" x14ac:dyDescent="0.25">
      <c r="A105" s="322">
        <v>60</v>
      </c>
      <c r="B105" s="305"/>
      <c r="C105" s="263">
        <v>4975824</v>
      </c>
      <c r="D105" s="264" t="s">
        <v>349</v>
      </c>
      <c r="E105" s="8">
        <v>144</v>
      </c>
      <c r="F105" s="8" t="s">
        <v>24</v>
      </c>
      <c r="G105" s="273">
        <v>2111500</v>
      </c>
      <c r="H105" s="273">
        <v>1980000</v>
      </c>
      <c r="I105" s="273">
        <v>1980000</v>
      </c>
      <c r="J105" s="273">
        <v>1980000</v>
      </c>
      <c r="K105" s="273">
        <v>1980000</v>
      </c>
      <c r="L105" s="273">
        <v>1980000</v>
      </c>
      <c r="M105" s="273">
        <v>1980000</v>
      </c>
      <c r="N105" s="273">
        <v>1980000</v>
      </c>
      <c r="O105" s="273">
        <v>1980000</v>
      </c>
      <c r="P105" s="273">
        <v>1980000</v>
      </c>
      <c r="Q105" s="273">
        <v>1980000</v>
      </c>
      <c r="R105" s="273">
        <v>1980000</v>
      </c>
      <c r="S105" s="266">
        <f t="shared" si="4"/>
        <v>23891500</v>
      </c>
      <c r="T105" s="267">
        <f t="shared" si="10"/>
        <v>1990958.3333333333</v>
      </c>
      <c r="U105" s="281">
        <f t="shared" si="9"/>
        <v>25882458.333333332</v>
      </c>
      <c r="V105" s="268"/>
      <c r="W105" s="269"/>
    </row>
    <row r="106" spans="1:23" s="270" customFormat="1" x14ac:dyDescent="0.25">
      <c r="A106" s="320">
        <v>61</v>
      </c>
      <c r="B106" s="305"/>
      <c r="C106" s="263">
        <v>334161</v>
      </c>
      <c r="D106" s="264" t="s">
        <v>350</v>
      </c>
      <c r="E106" s="8">
        <v>144</v>
      </c>
      <c r="F106" s="8" t="s">
        <v>24</v>
      </c>
      <c r="G106" s="273">
        <v>1650000</v>
      </c>
      <c r="H106" s="273">
        <v>1650000</v>
      </c>
      <c r="I106" s="273">
        <v>0</v>
      </c>
      <c r="J106" s="273">
        <v>0</v>
      </c>
      <c r="K106" s="273">
        <v>0</v>
      </c>
      <c r="L106" s="273">
        <v>0</v>
      </c>
      <c r="M106" s="273">
        <v>0</v>
      </c>
      <c r="N106" s="273">
        <v>0</v>
      </c>
      <c r="O106" s="273">
        <v>0</v>
      </c>
      <c r="P106" s="273">
        <v>0</v>
      </c>
      <c r="Q106" s="273">
        <v>0</v>
      </c>
      <c r="R106" s="273">
        <v>0</v>
      </c>
      <c r="S106" s="266">
        <f t="shared" si="4"/>
        <v>3300000</v>
      </c>
      <c r="T106" s="267">
        <f t="shared" si="10"/>
        <v>275000</v>
      </c>
      <c r="U106" s="281">
        <f t="shared" si="9"/>
        <v>3575000</v>
      </c>
      <c r="V106" s="268"/>
      <c r="W106" s="269"/>
    </row>
    <row r="107" spans="1:23" s="270" customFormat="1" x14ac:dyDescent="0.25">
      <c r="A107" s="322">
        <v>62</v>
      </c>
      <c r="B107" s="305"/>
      <c r="C107" s="263">
        <v>2590634</v>
      </c>
      <c r="D107" s="264" t="s">
        <v>426</v>
      </c>
      <c r="E107" s="8">
        <v>144</v>
      </c>
      <c r="F107" s="8" t="s">
        <v>24</v>
      </c>
      <c r="G107" s="273">
        <v>2500000</v>
      </c>
      <c r="H107" s="273">
        <v>2750000</v>
      </c>
      <c r="I107" s="273">
        <v>2930000</v>
      </c>
      <c r="J107" s="273">
        <v>2750000</v>
      </c>
      <c r="K107" s="273">
        <v>2750000</v>
      </c>
      <c r="L107" s="273">
        <v>2750000</v>
      </c>
      <c r="M107" s="273">
        <v>2750000</v>
      </c>
      <c r="N107" s="273">
        <v>2750000</v>
      </c>
      <c r="O107" s="273">
        <v>2750000</v>
      </c>
      <c r="P107" s="273">
        <v>2750000</v>
      </c>
      <c r="Q107" s="273">
        <v>2750000</v>
      </c>
      <c r="R107" s="273">
        <v>2750000</v>
      </c>
      <c r="S107" s="266">
        <f t="shared" si="4"/>
        <v>32930000</v>
      </c>
      <c r="T107" s="267">
        <f t="shared" si="10"/>
        <v>2744166.6666666665</v>
      </c>
      <c r="U107" s="281">
        <f t="shared" si="9"/>
        <v>35674166.666666664</v>
      </c>
      <c r="V107" s="268"/>
      <c r="W107" s="269"/>
    </row>
    <row r="108" spans="1:23" s="270" customFormat="1" x14ac:dyDescent="0.25">
      <c r="A108" s="320">
        <v>63</v>
      </c>
      <c r="B108" s="305"/>
      <c r="C108" s="263">
        <v>1254345</v>
      </c>
      <c r="D108" s="264" t="s">
        <v>420</v>
      </c>
      <c r="E108" s="8">
        <v>144</v>
      </c>
      <c r="F108" s="8" t="s">
        <v>24</v>
      </c>
      <c r="G108" s="273">
        <v>1946080</v>
      </c>
      <c r="H108" s="273">
        <v>1815000</v>
      </c>
      <c r="I108" s="273">
        <v>1909800</v>
      </c>
      <c r="J108" s="273">
        <v>1815000</v>
      </c>
      <c r="K108" s="273">
        <v>1815000</v>
      </c>
      <c r="L108" s="273">
        <v>1815000</v>
      </c>
      <c r="M108" s="273">
        <v>1815000</v>
      </c>
      <c r="N108" s="273">
        <v>1815000</v>
      </c>
      <c r="O108" s="273">
        <v>1815000</v>
      </c>
      <c r="P108" s="273">
        <v>1815000</v>
      </c>
      <c r="Q108" s="273">
        <v>1815000</v>
      </c>
      <c r="R108" s="273">
        <v>1815000</v>
      </c>
      <c r="S108" s="266">
        <f t="shared" si="4"/>
        <v>22005880</v>
      </c>
      <c r="T108" s="267">
        <f t="shared" si="10"/>
        <v>1833823.3333333333</v>
      </c>
      <c r="U108" s="281">
        <f t="shared" si="9"/>
        <v>23839703.333333332</v>
      </c>
      <c r="V108" s="268"/>
      <c r="W108" s="269"/>
    </row>
    <row r="109" spans="1:23" s="270" customFormat="1" x14ac:dyDescent="0.25">
      <c r="A109" s="322">
        <v>64</v>
      </c>
      <c r="B109" s="305"/>
      <c r="C109" s="263">
        <v>753320</v>
      </c>
      <c r="D109" s="264" t="s">
        <v>351</v>
      </c>
      <c r="E109" s="8">
        <v>144</v>
      </c>
      <c r="F109" s="8" t="s">
        <v>24</v>
      </c>
      <c r="G109" s="273">
        <v>1949900</v>
      </c>
      <c r="H109" s="273">
        <v>1980000</v>
      </c>
      <c r="I109" s="273">
        <v>1980000</v>
      </c>
      <c r="J109" s="273">
        <v>1980000</v>
      </c>
      <c r="K109" s="273">
        <v>1980000</v>
      </c>
      <c r="L109" s="273">
        <v>1980000</v>
      </c>
      <c r="M109" s="273">
        <v>1980000</v>
      </c>
      <c r="N109" s="273">
        <v>1980000</v>
      </c>
      <c r="O109" s="273">
        <v>1980000</v>
      </c>
      <c r="P109" s="273">
        <v>1980000</v>
      </c>
      <c r="Q109" s="273">
        <v>1980000</v>
      </c>
      <c r="R109" s="273">
        <v>1980000</v>
      </c>
      <c r="S109" s="266">
        <f t="shared" si="4"/>
        <v>23729900</v>
      </c>
      <c r="T109" s="267">
        <f t="shared" si="10"/>
        <v>1977491.6666666667</v>
      </c>
      <c r="U109" s="281">
        <f t="shared" si="9"/>
        <v>25707391.666666668</v>
      </c>
      <c r="V109" s="268"/>
      <c r="W109" s="269"/>
    </row>
    <row r="110" spans="1:23" s="270" customFormat="1" x14ac:dyDescent="0.25">
      <c r="A110" s="320">
        <v>65</v>
      </c>
      <c r="B110" s="305"/>
      <c r="C110" s="263">
        <v>5414455</v>
      </c>
      <c r="D110" s="264" t="s">
        <v>352</v>
      </c>
      <c r="E110" s="8">
        <v>144</v>
      </c>
      <c r="F110" s="8" t="s">
        <v>24</v>
      </c>
      <c r="G110" s="273">
        <v>1500000</v>
      </c>
      <c r="H110" s="273">
        <v>1650000</v>
      </c>
      <c r="I110" s="273">
        <v>1650000</v>
      </c>
      <c r="J110" s="273">
        <v>1650000</v>
      </c>
      <c r="K110" s="273">
        <v>1650000</v>
      </c>
      <c r="L110" s="273">
        <v>1650000</v>
      </c>
      <c r="M110" s="273">
        <v>1650000</v>
      </c>
      <c r="N110" s="273">
        <v>1650000</v>
      </c>
      <c r="O110" s="273">
        <v>1650000</v>
      </c>
      <c r="P110" s="273">
        <v>1650000</v>
      </c>
      <c r="Q110" s="273">
        <v>1650000</v>
      </c>
      <c r="R110" s="273">
        <v>1650000</v>
      </c>
      <c r="S110" s="266">
        <f t="shared" si="4"/>
        <v>19650000</v>
      </c>
      <c r="T110" s="267">
        <f t="shared" si="10"/>
        <v>1637500</v>
      </c>
      <c r="U110" s="281">
        <f t="shared" si="9"/>
        <v>21287500</v>
      </c>
      <c r="V110" s="268"/>
      <c r="W110" s="269"/>
    </row>
    <row r="111" spans="1:23" s="285" customFormat="1" ht="21.95" customHeight="1" x14ac:dyDescent="0.25">
      <c r="A111" s="300">
        <v>45</v>
      </c>
      <c r="B111" s="306"/>
      <c r="C111" s="263">
        <v>5783181</v>
      </c>
      <c r="D111" s="264" t="s">
        <v>335</v>
      </c>
      <c r="E111" s="8">
        <v>144</v>
      </c>
      <c r="F111" s="8" t="s">
        <v>24</v>
      </c>
      <c r="G111" s="265">
        <v>1500000</v>
      </c>
      <c r="H111" s="265">
        <v>1650000</v>
      </c>
      <c r="I111" s="273">
        <v>1650000</v>
      </c>
      <c r="J111" s="273">
        <v>1650000</v>
      </c>
      <c r="K111" s="273">
        <v>1650000</v>
      </c>
      <c r="L111" s="273">
        <v>1650000</v>
      </c>
      <c r="M111" s="273">
        <v>1883000</v>
      </c>
      <c r="N111" s="273">
        <v>1650000</v>
      </c>
      <c r="O111" s="273">
        <v>1650000</v>
      </c>
      <c r="P111" s="273">
        <v>1650000</v>
      </c>
      <c r="Q111" s="273">
        <v>1650000</v>
      </c>
      <c r="R111" s="273">
        <v>1650000</v>
      </c>
      <c r="S111" s="266">
        <f t="shared" si="4"/>
        <v>19883000</v>
      </c>
      <c r="T111" s="267">
        <f>S111/12</f>
        <v>1656916.6666666667</v>
      </c>
      <c r="U111" s="281">
        <f>SUM(S111:T111)</f>
        <v>21539916.666666668</v>
      </c>
      <c r="V111" s="286"/>
      <c r="W111" s="284"/>
    </row>
    <row r="112" spans="1:23" s="270" customFormat="1" x14ac:dyDescent="0.25">
      <c r="A112" s="322">
        <v>66</v>
      </c>
      <c r="B112" s="305"/>
      <c r="C112" s="263">
        <v>1029216</v>
      </c>
      <c r="D112" s="264" t="s">
        <v>353</v>
      </c>
      <c r="E112" s="8">
        <v>144</v>
      </c>
      <c r="F112" s="8" t="s">
        <v>24</v>
      </c>
      <c r="G112" s="273">
        <v>2000000</v>
      </c>
      <c r="H112" s="265">
        <v>2200000</v>
      </c>
      <c r="I112" s="265">
        <v>2200000</v>
      </c>
      <c r="J112" s="265">
        <v>2200000</v>
      </c>
      <c r="K112" s="265">
        <v>2200000</v>
      </c>
      <c r="L112" s="265">
        <v>2200000</v>
      </c>
      <c r="M112" s="265">
        <v>2200000</v>
      </c>
      <c r="N112" s="265">
        <v>2200000</v>
      </c>
      <c r="O112" s="265">
        <v>2200000</v>
      </c>
      <c r="P112" s="265">
        <v>2200000</v>
      </c>
      <c r="Q112" s="265">
        <v>2200000</v>
      </c>
      <c r="R112" s="265">
        <v>2200000</v>
      </c>
      <c r="S112" s="266">
        <f t="shared" si="4"/>
        <v>26200000</v>
      </c>
      <c r="T112" s="267">
        <f t="shared" si="10"/>
        <v>2183333.3333333335</v>
      </c>
      <c r="U112" s="281">
        <f t="shared" si="9"/>
        <v>28383333.333333332</v>
      </c>
      <c r="V112" s="268"/>
      <c r="W112" s="269"/>
    </row>
    <row r="113" spans="1:23" s="270" customFormat="1" x14ac:dyDescent="0.25">
      <c r="A113" s="320">
        <v>67</v>
      </c>
      <c r="B113" s="305"/>
      <c r="C113" s="263">
        <v>1526081</v>
      </c>
      <c r="D113" s="264" t="s">
        <v>354</v>
      </c>
      <c r="E113" s="8">
        <v>144</v>
      </c>
      <c r="F113" s="8" t="s">
        <v>24</v>
      </c>
      <c r="G113" s="273">
        <v>2000000</v>
      </c>
      <c r="H113" s="265">
        <v>2200000</v>
      </c>
      <c r="I113" s="265">
        <v>2200000</v>
      </c>
      <c r="J113" s="265">
        <v>2200000</v>
      </c>
      <c r="K113" s="265">
        <v>2200000</v>
      </c>
      <c r="L113" s="265">
        <v>2200000</v>
      </c>
      <c r="M113" s="265">
        <v>2200000</v>
      </c>
      <c r="N113" s="265">
        <v>2200000</v>
      </c>
      <c r="O113" s="265">
        <v>2200000</v>
      </c>
      <c r="P113" s="265">
        <v>2200000</v>
      </c>
      <c r="Q113" s="265">
        <v>2200000</v>
      </c>
      <c r="R113" s="265">
        <v>2200000</v>
      </c>
      <c r="S113" s="266">
        <f t="shared" si="4"/>
        <v>26200000</v>
      </c>
      <c r="T113" s="267">
        <f t="shared" si="10"/>
        <v>2183333.3333333335</v>
      </c>
      <c r="U113" s="281">
        <f t="shared" si="9"/>
        <v>28383333.333333332</v>
      </c>
      <c r="V113" s="268"/>
      <c r="W113" s="269"/>
    </row>
    <row r="114" spans="1:23" s="270" customFormat="1" x14ac:dyDescent="0.25">
      <c r="A114" s="322">
        <v>68</v>
      </c>
      <c r="B114" s="305"/>
      <c r="C114" s="263">
        <v>1207679</v>
      </c>
      <c r="D114" s="264" t="s">
        <v>355</v>
      </c>
      <c r="E114" s="8">
        <v>144</v>
      </c>
      <c r="F114" s="8" t="s">
        <v>24</v>
      </c>
      <c r="G114" s="273">
        <v>2000000</v>
      </c>
      <c r="H114" s="265">
        <v>2200000</v>
      </c>
      <c r="I114" s="265">
        <v>2200000</v>
      </c>
      <c r="J114" s="265">
        <v>2200000</v>
      </c>
      <c r="K114" s="265">
        <v>2200000</v>
      </c>
      <c r="L114" s="265">
        <v>2200000</v>
      </c>
      <c r="M114" s="265">
        <v>2200000</v>
      </c>
      <c r="N114" s="265">
        <v>2200000</v>
      </c>
      <c r="O114" s="265">
        <v>2200000</v>
      </c>
      <c r="P114" s="265">
        <v>2200000</v>
      </c>
      <c r="Q114" s="265">
        <v>2200000</v>
      </c>
      <c r="R114" s="265">
        <v>2200000</v>
      </c>
      <c r="S114" s="266">
        <f t="shared" si="4"/>
        <v>26200000</v>
      </c>
      <c r="T114" s="267">
        <f t="shared" si="10"/>
        <v>2183333.3333333335</v>
      </c>
      <c r="U114" s="281">
        <f t="shared" si="9"/>
        <v>28383333.333333332</v>
      </c>
      <c r="V114" s="268"/>
      <c r="W114" s="269"/>
    </row>
    <row r="115" spans="1:23" s="270" customFormat="1" x14ac:dyDescent="0.25">
      <c r="A115" s="320">
        <v>69</v>
      </c>
      <c r="B115" s="305"/>
      <c r="C115" s="263">
        <v>1126471</v>
      </c>
      <c r="D115" s="264" t="s">
        <v>356</v>
      </c>
      <c r="E115" s="8">
        <v>144</v>
      </c>
      <c r="F115" s="8" t="s">
        <v>24</v>
      </c>
      <c r="G115" s="273">
        <v>1800000</v>
      </c>
      <c r="H115" s="273">
        <v>1980000</v>
      </c>
      <c r="I115" s="273">
        <v>1980000</v>
      </c>
      <c r="J115" s="273">
        <v>1980000</v>
      </c>
      <c r="K115" s="273">
        <v>1980000</v>
      </c>
      <c r="L115" s="273">
        <v>1980000</v>
      </c>
      <c r="M115" s="273">
        <v>1980000</v>
      </c>
      <c r="N115" s="273">
        <v>1980000</v>
      </c>
      <c r="O115" s="273">
        <v>1980000</v>
      </c>
      <c r="P115" s="273">
        <v>1980000</v>
      </c>
      <c r="Q115" s="273">
        <v>1980000</v>
      </c>
      <c r="R115" s="273">
        <v>1980000</v>
      </c>
      <c r="S115" s="266">
        <f t="shared" si="4"/>
        <v>23580000</v>
      </c>
      <c r="T115" s="267">
        <f t="shared" si="10"/>
        <v>1965000</v>
      </c>
      <c r="U115" s="281">
        <f t="shared" si="9"/>
        <v>25545000</v>
      </c>
      <c r="V115" s="268"/>
      <c r="W115" s="269"/>
    </row>
    <row r="116" spans="1:23" s="270" customFormat="1" x14ac:dyDescent="0.25">
      <c r="A116" s="322">
        <v>70</v>
      </c>
      <c r="B116" s="305"/>
      <c r="C116" s="263">
        <v>821492</v>
      </c>
      <c r="D116" s="264" t="s">
        <v>357</v>
      </c>
      <c r="E116" s="8">
        <v>144</v>
      </c>
      <c r="F116" s="8" t="s">
        <v>24</v>
      </c>
      <c r="G116" s="273">
        <v>1800000</v>
      </c>
      <c r="H116" s="273">
        <v>1980000</v>
      </c>
      <c r="I116" s="273">
        <v>1980000</v>
      </c>
      <c r="J116" s="273">
        <v>1980000</v>
      </c>
      <c r="K116" s="273">
        <v>1980000</v>
      </c>
      <c r="L116" s="273">
        <v>1980000</v>
      </c>
      <c r="M116" s="273">
        <v>1980000</v>
      </c>
      <c r="N116" s="273">
        <v>1980000</v>
      </c>
      <c r="O116" s="273">
        <v>1980000</v>
      </c>
      <c r="P116" s="273">
        <v>1980000</v>
      </c>
      <c r="Q116" s="273">
        <v>1980000</v>
      </c>
      <c r="R116" s="273">
        <v>1980000</v>
      </c>
      <c r="S116" s="266">
        <f t="shared" si="4"/>
        <v>23580000</v>
      </c>
      <c r="T116" s="267">
        <f t="shared" si="10"/>
        <v>1965000</v>
      </c>
      <c r="U116" s="281">
        <f t="shared" si="9"/>
        <v>25545000</v>
      </c>
      <c r="V116" s="268"/>
      <c r="W116" s="269"/>
    </row>
    <row r="117" spans="1:23" s="270" customFormat="1" x14ac:dyDescent="0.25">
      <c r="A117" s="320">
        <v>71</v>
      </c>
      <c r="B117" s="305"/>
      <c r="C117" s="263">
        <v>2900065</v>
      </c>
      <c r="D117" s="264" t="s">
        <v>358</v>
      </c>
      <c r="E117" s="8">
        <v>144</v>
      </c>
      <c r="F117" s="8" t="s">
        <v>24</v>
      </c>
      <c r="G117" s="273">
        <v>1800000</v>
      </c>
      <c r="H117" s="273">
        <v>1980000</v>
      </c>
      <c r="I117" s="273">
        <v>1980000</v>
      </c>
      <c r="J117" s="273">
        <v>1980000</v>
      </c>
      <c r="K117" s="273">
        <v>1980000</v>
      </c>
      <c r="L117" s="273">
        <v>1980000</v>
      </c>
      <c r="M117" s="273">
        <v>1980000</v>
      </c>
      <c r="N117" s="273">
        <v>1980000</v>
      </c>
      <c r="O117" s="273">
        <v>1980000</v>
      </c>
      <c r="P117" s="273">
        <v>1980000</v>
      </c>
      <c r="Q117" s="273">
        <v>1980000</v>
      </c>
      <c r="R117" s="273">
        <v>1980000</v>
      </c>
      <c r="S117" s="266">
        <f t="shared" si="4"/>
        <v>23580000</v>
      </c>
      <c r="T117" s="267">
        <f t="shared" si="10"/>
        <v>1965000</v>
      </c>
      <c r="U117" s="281">
        <f t="shared" si="9"/>
        <v>25545000</v>
      </c>
      <c r="V117" s="268"/>
      <c r="W117" s="269"/>
    </row>
    <row r="118" spans="1:23" s="270" customFormat="1" x14ac:dyDescent="0.25">
      <c r="A118" s="322">
        <v>72</v>
      </c>
      <c r="B118" s="305"/>
      <c r="C118" s="263">
        <v>6125376</v>
      </c>
      <c r="D118" s="264" t="s">
        <v>359</v>
      </c>
      <c r="E118" s="8">
        <v>144</v>
      </c>
      <c r="F118" s="8" t="s">
        <v>24</v>
      </c>
      <c r="G118" s="273">
        <v>0</v>
      </c>
      <c r="H118" s="273">
        <v>1100000</v>
      </c>
      <c r="I118" s="273">
        <v>1100000</v>
      </c>
      <c r="J118" s="273">
        <v>1100000</v>
      </c>
      <c r="K118" s="273">
        <v>1100000</v>
      </c>
      <c r="L118" s="273">
        <v>1100000</v>
      </c>
      <c r="M118" s="273">
        <v>1100000</v>
      </c>
      <c r="N118" s="273">
        <v>1100000</v>
      </c>
      <c r="O118" s="273">
        <v>1100000</v>
      </c>
      <c r="P118" s="273">
        <v>1100000</v>
      </c>
      <c r="Q118" s="273">
        <v>1100000</v>
      </c>
      <c r="R118" s="273">
        <v>1100000</v>
      </c>
      <c r="S118" s="266">
        <f t="shared" si="4"/>
        <v>12100000</v>
      </c>
      <c r="T118" s="267">
        <f t="shared" si="10"/>
        <v>1008333.3333333334</v>
      </c>
      <c r="U118" s="281">
        <f t="shared" si="9"/>
        <v>13108333.333333334</v>
      </c>
      <c r="V118" s="268"/>
      <c r="W118" s="269"/>
    </row>
    <row r="119" spans="1:23" s="270" customFormat="1" x14ac:dyDescent="0.25">
      <c r="A119" s="320">
        <v>73</v>
      </c>
      <c r="B119" s="305"/>
      <c r="C119" s="263">
        <v>5137772</v>
      </c>
      <c r="D119" s="264" t="s">
        <v>360</v>
      </c>
      <c r="E119" s="8">
        <v>144</v>
      </c>
      <c r="F119" s="8" t="s">
        <v>24</v>
      </c>
      <c r="G119" s="273">
        <v>500000</v>
      </c>
      <c r="H119" s="273">
        <v>1100000</v>
      </c>
      <c r="I119" s="273">
        <v>1100000</v>
      </c>
      <c r="J119" s="273">
        <v>1100000</v>
      </c>
      <c r="K119" s="273">
        <v>1100000</v>
      </c>
      <c r="L119" s="273">
        <v>1100000</v>
      </c>
      <c r="M119" s="273">
        <v>1100000</v>
      </c>
      <c r="N119" s="273">
        <v>1100000</v>
      </c>
      <c r="O119" s="273">
        <v>1100000</v>
      </c>
      <c r="P119" s="273">
        <v>1100000</v>
      </c>
      <c r="Q119" s="273">
        <v>1100000</v>
      </c>
      <c r="R119" s="273">
        <v>1100000</v>
      </c>
      <c r="S119" s="266">
        <f t="shared" si="4"/>
        <v>12600000</v>
      </c>
      <c r="T119" s="267">
        <f t="shared" si="10"/>
        <v>1050000</v>
      </c>
      <c r="U119" s="281">
        <f t="shared" si="9"/>
        <v>13650000</v>
      </c>
      <c r="V119" s="268"/>
      <c r="W119" s="269"/>
    </row>
    <row r="120" spans="1:23" s="270" customFormat="1" x14ac:dyDescent="0.25">
      <c r="A120" s="322">
        <v>74</v>
      </c>
      <c r="B120" s="305"/>
      <c r="C120" s="263">
        <v>2287315</v>
      </c>
      <c r="D120" s="264" t="s">
        <v>361</v>
      </c>
      <c r="E120" s="8">
        <v>144</v>
      </c>
      <c r="F120" s="8" t="s">
        <v>24</v>
      </c>
      <c r="G120" s="273">
        <v>1800000</v>
      </c>
      <c r="H120" s="273">
        <v>1980000</v>
      </c>
      <c r="I120" s="273">
        <v>1980000</v>
      </c>
      <c r="J120" s="273">
        <v>1980000</v>
      </c>
      <c r="K120" s="273">
        <v>1980000</v>
      </c>
      <c r="L120" s="273">
        <v>1980000</v>
      </c>
      <c r="M120" s="273">
        <v>1980000</v>
      </c>
      <c r="N120" s="273">
        <v>1980000</v>
      </c>
      <c r="O120" s="273">
        <v>1980000</v>
      </c>
      <c r="P120" s="273">
        <v>1980000</v>
      </c>
      <c r="Q120" s="273">
        <v>1980000</v>
      </c>
      <c r="R120" s="273">
        <v>1980000</v>
      </c>
      <c r="S120" s="266">
        <f t="shared" si="4"/>
        <v>23580000</v>
      </c>
      <c r="T120" s="267">
        <f t="shared" si="10"/>
        <v>1965000</v>
      </c>
      <c r="U120" s="281">
        <f t="shared" si="9"/>
        <v>25545000</v>
      </c>
      <c r="V120" s="268"/>
      <c r="W120" s="269"/>
    </row>
    <row r="121" spans="1:23" s="270" customFormat="1" x14ac:dyDescent="0.25">
      <c r="A121" s="320">
        <v>77</v>
      </c>
      <c r="B121" s="305"/>
      <c r="C121" s="263">
        <v>3472530</v>
      </c>
      <c r="D121" s="264" t="s">
        <v>364</v>
      </c>
      <c r="E121" s="8">
        <v>144</v>
      </c>
      <c r="F121" s="8" t="s">
        <v>24</v>
      </c>
      <c r="G121" s="273">
        <v>1650000</v>
      </c>
      <c r="H121" s="273">
        <v>1650000</v>
      </c>
      <c r="I121" s="273">
        <v>1650000</v>
      </c>
      <c r="J121" s="273">
        <v>1650000</v>
      </c>
      <c r="K121" s="273">
        <v>1650000</v>
      </c>
      <c r="L121" s="273">
        <v>1650000</v>
      </c>
      <c r="M121" s="273">
        <v>1650000</v>
      </c>
      <c r="N121" s="273">
        <v>1650000</v>
      </c>
      <c r="O121" s="273">
        <v>1650000</v>
      </c>
      <c r="P121" s="273">
        <v>1650000</v>
      </c>
      <c r="Q121" s="273">
        <v>1650000</v>
      </c>
      <c r="R121" s="273">
        <v>1650000</v>
      </c>
      <c r="S121" s="266">
        <f t="shared" si="4"/>
        <v>19800000</v>
      </c>
      <c r="T121" s="267">
        <f>S121/12</f>
        <v>1650000</v>
      </c>
      <c r="U121" s="281">
        <f>SUM(S121:T121)</f>
        <v>21450000</v>
      </c>
      <c r="V121" s="268"/>
      <c r="W121" s="269"/>
    </row>
    <row r="122" spans="1:23" s="270" customFormat="1" x14ac:dyDescent="0.25">
      <c r="A122" s="322">
        <v>76</v>
      </c>
      <c r="B122" s="305"/>
      <c r="C122" s="263">
        <v>4585550</v>
      </c>
      <c r="D122" s="264" t="s">
        <v>363</v>
      </c>
      <c r="E122" s="8">
        <v>144</v>
      </c>
      <c r="F122" s="8" t="s">
        <v>24</v>
      </c>
      <c r="G122" s="273">
        <v>1500000</v>
      </c>
      <c r="H122" s="273">
        <v>1650000</v>
      </c>
      <c r="I122" s="273">
        <v>1650000</v>
      </c>
      <c r="J122" s="273">
        <v>1650000</v>
      </c>
      <c r="K122" s="273">
        <v>1989000</v>
      </c>
      <c r="L122" s="273">
        <v>1650000</v>
      </c>
      <c r="M122" s="273">
        <v>1650000</v>
      </c>
      <c r="N122" s="273">
        <v>1650000</v>
      </c>
      <c r="O122" s="273">
        <v>1650000</v>
      </c>
      <c r="P122" s="273">
        <v>1650000</v>
      </c>
      <c r="Q122" s="273">
        <v>1650000</v>
      </c>
      <c r="R122" s="273">
        <v>1650000</v>
      </c>
      <c r="S122" s="266">
        <f t="shared" si="4"/>
        <v>19989000</v>
      </c>
      <c r="T122" s="267">
        <f>S122/12</f>
        <v>1665750</v>
      </c>
      <c r="U122" s="281">
        <f>SUM(S122:T122)</f>
        <v>21654750</v>
      </c>
      <c r="V122" s="268"/>
      <c r="W122" s="269"/>
    </row>
    <row r="123" spans="1:23" s="270" customFormat="1" x14ac:dyDescent="0.25">
      <c r="A123" s="320">
        <v>75</v>
      </c>
      <c r="B123" s="305"/>
      <c r="C123" s="263">
        <v>2075262</v>
      </c>
      <c r="D123" s="264" t="s">
        <v>362</v>
      </c>
      <c r="E123" s="8">
        <v>144</v>
      </c>
      <c r="F123" s="8" t="s">
        <v>24</v>
      </c>
      <c r="G123" s="273">
        <v>1100000</v>
      </c>
      <c r="H123" s="273">
        <v>1210000</v>
      </c>
      <c r="I123" s="273">
        <v>1210000</v>
      </c>
      <c r="J123" s="273">
        <v>1210000</v>
      </c>
      <c r="K123" s="273">
        <v>1210000</v>
      </c>
      <c r="L123" s="273">
        <v>1210000</v>
      </c>
      <c r="M123" s="273">
        <v>1210000</v>
      </c>
      <c r="N123" s="273">
        <v>1210000</v>
      </c>
      <c r="O123" s="273">
        <v>1210000</v>
      </c>
      <c r="P123" s="273">
        <v>1210000</v>
      </c>
      <c r="Q123" s="273">
        <v>1210000</v>
      </c>
      <c r="R123" s="273">
        <v>1210000</v>
      </c>
      <c r="S123" s="266">
        <f t="shared" si="4"/>
        <v>14410000</v>
      </c>
      <c r="T123" s="267">
        <f t="shared" si="10"/>
        <v>1200833.3333333333</v>
      </c>
      <c r="U123" s="281">
        <f t="shared" si="9"/>
        <v>15610833.333333334</v>
      </c>
      <c r="V123" s="268"/>
      <c r="W123" s="269"/>
    </row>
    <row r="124" spans="1:23" s="270" customFormat="1" x14ac:dyDescent="0.25">
      <c r="A124" s="322">
        <v>78</v>
      </c>
      <c r="B124" s="305"/>
      <c r="C124" s="263">
        <v>809089</v>
      </c>
      <c r="D124" s="264" t="s">
        <v>365</v>
      </c>
      <c r="E124" s="8">
        <v>144</v>
      </c>
      <c r="F124" s="8" t="s">
        <v>24</v>
      </c>
      <c r="G124" s="273">
        <v>0</v>
      </c>
      <c r="H124" s="273">
        <v>0</v>
      </c>
      <c r="I124" s="273">
        <v>0</v>
      </c>
      <c r="J124" s="273">
        <v>0</v>
      </c>
      <c r="K124" s="273">
        <v>0</v>
      </c>
      <c r="L124" s="273">
        <v>0</v>
      </c>
      <c r="M124" s="273">
        <v>0</v>
      </c>
      <c r="N124" s="273">
        <v>0</v>
      </c>
      <c r="O124" s="273">
        <v>0</v>
      </c>
      <c r="P124" s="273">
        <v>0</v>
      </c>
      <c r="Q124" s="273">
        <v>0</v>
      </c>
      <c r="R124" s="273">
        <v>0</v>
      </c>
      <c r="S124" s="266">
        <f t="shared" si="4"/>
        <v>0</v>
      </c>
      <c r="T124" s="267">
        <f t="shared" si="10"/>
        <v>0</v>
      </c>
      <c r="U124" s="281">
        <f t="shared" si="9"/>
        <v>0</v>
      </c>
      <c r="V124" s="268"/>
      <c r="W124" s="269"/>
    </row>
    <row r="125" spans="1:23" s="270" customFormat="1" x14ac:dyDescent="0.25">
      <c r="A125" s="320">
        <v>79</v>
      </c>
      <c r="B125" s="305"/>
      <c r="C125" s="263">
        <v>2326830</v>
      </c>
      <c r="D125" s="264" t="s">
        <v>366</v>
      </c>
      <c r="E125" s="8">
        <v>144</v>
      </c>
      <c r="F125" s="8" t="s">
        <v>24</v>
      </c>
      <c r="G125" s="273">
        <v>1860000</v>
      </c>
      <c r="H125" s="273">
        <v>1581800</v>
      </c>
      <c r="I125" s="273">
        <v>1188000</v>
      </c>
      <c r="J125" s="273">
        <v>1144000</v>
      </c>
      <c r="K125" s="273">
        <v>1320000</v>
      </c>
      <c r="L125" s="273">
        <v>1430000</v>
      </c>
      <c r="M125" s="273">
        <v>1848000</v>
      </c>
      <c r="N125" s="273">
        <v>1430000</v>
      </c>
      <c r="O125" s="273">
        <v>1166000</v>
      </c>
      <c r="P125" s="273">
        <v>1331000</v>
      </c>
      <c r="Q125" s="273">
        <v>1364000</v>
      </c>
      <c r="R125" s="273">
        <v>1860000</v>
      </c>
      <c r="S125" s="266">
        <f t="shared" ref="S125:S154" si="11">SUM(G125:R125)</f>
        <v>17522800</v>
      </c>
      <c r="T125" s="267">
        <f t="shared" si="10"/>
        <v>1460233.3333333333</v>
      </c>
      <c r="U125" s="281">
        <f t="shared" si="9"/>
        <v>18983033.333333332</v>
      </c>
      <c r="V125" s="268"/>
      <c r="W125" s="269"/>
    </row>
    <row r="126" spans="1:23" s="270" customFormat="1" x14ac:dyDescent="0.25">
      <c r="A126" s="322">
        <v>80</v>
      </c>
      <c r="B126" s="305"/>
      <c r="C126" s="263">
        <v>4754780</v>
      </c>
      <c r="D126" s="264" t="s">
        <v>419</v>
      </c>
      <c r="E126" s="8">
        <v>144</v>
      </c>
      <c r="F126" s="8" t="s">
        <v>24</v>
      </c>
      <c r="G126" s="273">
        <v>1760000</v>
      </c>
      <c r="H126" s="273">
        <v>1827100</v>
      </c>
      <c r="I126" s="273">
        <v>1188000</v>
      </c>
      <c r="J126" s="273">
        <v>1144000</v>
      </c>
      <c r="K126" s="273">
        <v>1232000</v>
      </c>
      <c r="L126" s="273">
        <v>1331000</v>
      </c>
      <c r="M126" s="273">
        <v>1643000</v>
      </c>
      <c r="N126" s="273">
        <v>1364000</v>
      </c>
      <c r="O126" s="273">
        <v>1804000</v>
      </c>
      <c r="P126" s="273">
        <v>1394000</v>
      </c>
      <c r="Q126" s="273">
        <v>1487000</v>
      </c>
      <c r="R126" s="273">
        <v>1827100</v>
      </c>
      <c r="S126" s="266">
        <f t="shared" si="11"/>
        <v>18001200</v>
      </c>
      <c r="T126" s="267">
        <f t="shared" si="10"/>
        <v>1500100</v>
      </c>
      <c r="U126" s="281">
        <f t="shared" si="9"/>
        <v>19501300</v>
      </c>
      <c r="V126" s="268"/>
      <c r="W126" s="269"/>
    </row>
    <row r="127" spans="1:23" s="270" customFormat="1" x14ac:dyDescent="0.25">
      <c r="A127" s="320">
        <v>81</v>
      </c>
      <c r="B127" s="305"/>
      <c r="C127" s="263">
        <v>2120546</v>
      </c>
      <c r="D127" s="264" t="s">
        <v>367</v>
      </c>
      <c r="E127" s="8">
        <v>144</v>
      </c>
      <c r="F127" s="8" t="s">
        <v>24</v>
      </c>
      <c r="G127" s="273">
        <v>2020000</v>
      </c>
      <c r="H127" s="273">
        <v>1846900</v>
      </c>
      <c r="I127" s="273">
        <v>1188000</v>
      </c>
      <c r="J127" s="273">
        <v>1144000</v>
      </c>
      <c r="K127" s="273">
        <v>1232000</v>
      </c>
      <c r="L127" s="273">
        <v>1331000</v>
      </c>
      <c r="M127" s="273">
        <v>1364000</v>
      </c>
      <c r="N127" s="273">
        <v>1364000</v>
      </c>
      <c r="O127" s="273">
        <v>1430000</v>
      </c>
      <c r="P127" s="273">
        <v>1386000</v>
      </c>
      <c r="Q127" s="273">
        <v>1254000</v>
      </c>
      <c r="R127" s="273">
        <v>1430000</v>
      </c>
      <c r="S127" s="266">
        <f t="shared" si="11"/>
        <v>16989900</v>
      </c>
      <c r="T127" s="267">
        <f t="shared" si="10"/>
        <v>1415825</v>
      </c>
      <c r="U127" s="281">
        <f t="shared" si="9"/>
        <v>18405725</v>
      </c>
      <c r="V127" s="268"/>
      <c r="W127" s="269"/>
    </row>
    <row r="128" spans="1:23" s="270" customFormat="1" x14ac:dyDescent="0.25">
      <c r="A128" s="322">
        <v>82</v>
      </c>
      <c r="B128" s="305"/>
      <c r="C128" s="263">
        <v>3352502</v>
      </c>
      <c r="D128" s="264" t="s">
        <v>368</v>
      </c>
      <c r="E128" s="8">
        <v>144</v>
      </c>
      <c r="F128" s="8" t="s">
        <v>24</v>
      </c>
      <c r="G128" s="273">
        <v>1940000</v>
      </c>
      <c r="H128" s="273">
        <v>1789700</v>
      </c>
      <c r="I128" s="273">
        <v>1188000</v>
      </c>
      <c r="J128" s="273">
        <v>1144000</v>
      </c>
      <c r="K128" s="273">
        <v>1496000</v>
      </c>
      <c r="L128" s="273">
        <v>1276000</v>
      </c>
      <c r="M128" s="273">
        <v>1320000</v>
      </c>
      <c r="N128" s="273">
        <v>1232000</v>
      </c>
      <c r="O128" s="273">
        <v>1232000</v>
      </c>
      <c r="P128" s="273">
        <v>1925000</v>
      </c>
      <c r="Q128" s="273">
        <v>1540000</v>
      </c>
      <c r="R128" s="273">
        <v>1925000</v>
      </c>
      <c r="S128" s="266">
        <f t="shared" si="11"/>
        <v>18007700</v>
      </c>
      <c r="T128" s="267">
        <f t="shared" si="10"/>
        <v>1500641.6666666667</v>
      </c>
      <c r="U128" s="281">
        <f t="shared" si="9"/>
        <v>19508341.666666668</v>
      </c>
      <c r="V128" s="268"/>
      <c r="W128" s="269"/>
    </row>
    <row r="129" spans="1:23" s="270" customFormat="1" x14ac:dyDescent="0.25">
      <c r="A129" s="320">
        <v>83</v>
      </c>
      <c r="B129" s="305"/>
      <c r="C129" s="263">
        <v>3666277</v>
      </c>
      <c r="D129" s="264" t="s">
        <v>369</v>
      </c>
      <c r="E129" s="8">
        <v>144</v>
      </c>
      <c r="F129" s="8" t="s">
        <v>24</v>
      </c>
      <c r="G129" s="273">
        <v>1720000</v>
      </c>
      <c r="H129" s="273">
        <v>1650000</v>
      </c>
      <c r="I129" s="273">
        <v>1276000</v>
      </c>
      <c r="J129" s="273">
        <v>1232000</v>
      </c>
      <c r="K129" s="273">
        <v>1408000</v>
      </c>
      <c r="L129" s="273">
        <v>1276000</v>
      </c>
      <c r="M129" s="273">
        <v>1452000</v>
      </c>
      <c r="N129" s="273">
        <v>1507000</v>
      </c>
      <c r="O129" s="273">
        <v>1364000</v>
      </c>
      <c r="P129" s="273">
        <v>1584000</v>
      </c>
      <c r="Q129" s="273">
        <v>1672000</v>
      </c>
      <c r="R129" s="273">
        <v>1720000</v>
      </c>
      <c r="S129" s="266">
        <f t="shared" si="11"/>
        <v>17861000</v>
      </c>
      <c r="T129" s="267">
        <f t="shared" si="10"/>
        <v>1488416.6666666667</v>
      </c>
      <c r="U129" s="281">
        <f t="shared" si="9"/>
        <v>19349416.666666668</v>
      </c>
      <c r="V129" s="268"/>
      <c r="W129" s="269"/>
    </row>
    <row r="130" spans="1:23" s="270" customFormat="1" x14ac:dyDescent="0.25">
      <c r="A130" s="322">
        <v>84</v>
      </c>
      <c r="B130" s="305"/>
      <c r="C130" s="263">
        <v>6156931</v>
      </c>
      <c r="D130" s="264" t="s">
        <v>370</v>
      </c>
      <c r="E130" s="8">
        <v>144</v>
      </c>
      <c r="F130" s="8" t="s">
        <v>24</v>
      </c>
      <c r="G130" s="273">
        <v>1500000</v>
      </c>
      <c r="H130" s="273">
        <v>1551000</v>
      </c>
      <c r="I130" s="273">
        <v>1188000</v>
      </c>
      <c r="J130" s="273">
        <v>1144000</v>
      </c>
      <c r="K130" s="273">
        <v>1496000</v>
      </c>
      <c r="L130" s="273">
        <v>1540000</v>
      </c>
      <c r="M130" s="273">
        <v>1628000</v>
      </c>
      <c r="N130" s="273">
        <v>1606000</v>
      </c>
      <c r="O130" s="273">
        <v>1540000</v>
      </c>
      <c r="P130" s="273">
        <v>1738000</v>
      </c>
      <c r="Q130" s="273">
        <v>1617000</v>
      </c>
      <c r="R130" s="273">
        <v>1606000</v>
      </c>
      <c r="S130" s="266">
        <f t="shared" si="11"/>
        <v>18154000</v>
      </c>
      <c r="T130" s="267">
        <f t="shared" si="10"/>
        <v>1512833.3333333333</v>
      </c>
      <c r="U130" s="281">
        <f t="shared" si="9"/>
        <v>19666833.333333332</v>
      </c>
      <c r="V130" s="268"/>
      <c r="W130" s="269"/>
    </row>
    <row r="131" spans="1:23" s="270" customFormat="1" x14ac:dyDescent="0.25">
      <c r="A131" s="320">
        <v>85</v>
      </c>
      <c r="B131" s="305"/>
      <c r="C131" s="263">
        <v>4796243</v>
      </c>
      <c r="D131" s="264" t="s">
        <v>371</v>
      </c>
      <c r="E131" s="8">
        <v>144</v>
      </c>
      <c r="F131" s="8" t="s">
        <v>24</v>
      </c>
      <c r="G131" s="273">
        <v>1670000</v>
      </c>
      <c r="H131" s="273">
        <v>1744600</v>
      </c>
      <c r="I131" s="273">
        <v>1276000</v>
      </c>
      <c r="J131" s="273">
        <v>1232000</v>
      </c>
      <c r="K131" s="273">
        <v>1408000</v>
      </c>
      <c r="L131" s="273">
        <v>1364000</v>
      </c>
      <c r="M131" s="273">
        <v>1452000</v>
      </c>
      <c r="N131" s="273">
        <v>1463000</v>
      </c>
      <c r="O131" s="273">
        <v>1496000</v>
      </c>
      <c r="P131" s="273">
        <v>1672000</v>
      </c>
      <c r="Q131" s="273">
        <v>1584000</v>
      </c>
      <c r="R131" s="273">
        <v>1672000</v>
      </c>
      <c r="S131" s="266">
        <f t="shared" si="11"/>
        <v>18033600</v>
      </c>
      <c r="T131" s="267">
        <f t="shared" si="10"/>
        <v>1502800</v>
      </c>
      <c r="U131" s="281">
        <f t="shared" si="9"/>
        <v>19536400</v>
      </c>
      <c r="V131" s="268"/>
      <c r="W131" s="269"/>
    </row>
    <row r="132" spans="1:23" s="270" customFormat="1" x14ac:dyDescent="0.25">
      <c r="A132" s="322">
        <v>86</v>
      </c>
      <c r="B132" s="305"/>
      <c r="C132" s="263">
        <v>3645715</v>
      </c>
      <c r="D132" s="264" t="s">
        <v>372</v>
      </c>
      <c r="E132" s="8">
        <v>144</v>
      </c>
      <c r="F132" s="8" t="s">
        <v>24</v>
      </c>
      <c r="G132" s="273">
        <v>1470000</v>
      </c>
      <c r="H132" s="273">
        <v>1675300</v>
      </c>
      <c r="I132" s="273">
        <v>1188000</v>
      </c>
      <c r="J132" s="273">
        <v>1144000</v>
      </c>
      <c r="K132" s="273">
        <v>1232000</v>
      </c>
      <c r="L132" s="273">
        <v>1276000</v>
      </c>
      <c r="M132" s="273">
        <v>1364000</v>
      </c>
      <c r="N132" s="273">
        <v>1331000</v>
      </c>
      <c r="O132" s="273">
        <v>1298000</v>
      </c>
      <c r="P132" s="273">
        <v>1287000</v>
      </c>
      <c r="Q132" s="273">
        <v>1199000</v>
      </c>
      <c r="R132" s="273">
        <v>1331000</v>
      </c>
      <c r="S132" s="266">
        <f t="shared" si="11"/>
        <v>15795300</v>
      </c>
      <c r="T132" s="267">
        <f t="shared" si="10"/>
        <v>1316275</v>
      </c>
      <c r="U132" s="281">
        <f t="shared" si="9"/>
        <v>17111575</v>
      </c>
      <c r="V132" s="268"/>
      <c r="W132" s="269"/>
    </row>
    <row r="133" spans="1:23" s="270" customFormat="1" x14ac:dyDescent="0.25">
      <c r="A133" s="320">
        <v>87</v>
      </c>
      <c r="B133" s="305"/>
      <c r="C133" s="263">
        <v>1002962</v>
      </c>
      <c r="D133" s="264" t="s">
        <v>373</v>
      </c>
      <c r="E133" s="8">
        <v>144</v>
      </c>
      <c r="F133" s="8" t="s">
        <v>24</v>
      </c>
      <c r="G133" s="273">
        <v>1720000</v>
      </c>
      <c r="H133" s="273">
        <v>1856800</v>
      </c>
      <c r="I133" s="273">
        <v>1188000</v>
      </c>
      <c r="J133" s="273">
        <v>1144000</v>
      </c>
      <c r="K133" s="273">
        <v>1144000</v>
      </c>
      <c r="L133" s="273">
        <v>2078000</v>
      </c>
      <c r="M133" s="273">
        <v>1309000</v>
      </c>
      <c r="N133" s="273">
        <v>1232000</v>
      </c>
      <c r="O133" s="273">
        <v>1672000</v>
      </c>
      <c r="P133" s="273">
        <v>1540000</v>
      </c>
      <c r="Q133" s="273">
        <v>1474000</v>
      </c>
      <c r="R133" s="273">
        <v>1856800</v>
      </c>
      <c r="S133" s="266">
        <f t="shared" si="11"/>
        <v>18214600</v>
      </c>
      <c r="T133" s="267">
        <f t="shared" si="10"/>
        <v>1517883.3333333333</v>
      </c>
      <c r="U133" s="281">
        <f t="shared" si="9"/>
        <v>19732483.333333332</v>
      </c>
      <c r="V133" s="268"/>
      <c r="W133" s="269"/>
    </row>
    <row r="134" spans="1:23" s="270" customFormat="1" x14ac:dyDescent="0.25">
      <c r="A134" s="322">
        <v>88</v>
      </c>
      <c r="B134" s="305"/>
      <c r="C134" s="263">
        <v>4817526</v>
      </c>
      <c r="D134" s="264" t="s">
        <v>374</v>
      </c>
      <c r="E134" s="8">
        <v>144</v>
      </c>
      <c r="F134" s="8" t="s">
        <v>24</v>
      </c>
      <c r="G134" s="273">
        <v>1940000</v>
      </c>
      <c r="H134" s="273">
        <v>1984400</v>
      </c>
      <c r="I134" s="273">
        <v>1818000</v>
      </c>
      <c r="J134" s="273">
        <v>1144000</v>
      </c>
      <c r="K134" s="273">
        <v>1232000</v>
      </c>
      <c r="L134" s="273">
        <v>1386000</v>
      </c>
      <c r="M134" s="273">
        <v>1408000</v>
      </c>
      <c r="N134" s="273">
        <v>1331000</v>
      </c>
      <c r="O134" s="273">
        <v>1232000</v>
      </c>
      <c r="P134" s="273">
        <v>1342000</v>
      </c>
      <c r="Q134" s="273">
        <v>1243000</v>
      </c>
      <c r="R134" s="273">
        <v>1940000</v>
      </c>
      <c r="S134" s="266">
        <f t="shared" si="11"/>
        <v>18000400</v>
      </c>
      <c r="T134" s="267">
        <f t="shared" si="10"/>
        <v>1500033.3333333333</v>
      </c>
      <c r="U134" s="281">
        <f t="shared" si="9"/>
        <v>19500433.333333332</v>
      </c>
      <c r="V134" s="268"/>
      <c r="W134" s="269"/>
    </row>
    <row r="135" spans="1:23" s="270" customFormat="1" x14ac:dyDescent="0.25">
      <c r="A135" s="320">
        <v>89</v>
      </c>
      <c r="B135" s="305"/>
      <c r="C135" s="263">
        <v>4395430</v>
      </c>
      <c r="D135" s="264" t="s">
        <v>375</v>
      </c>
      <c r="E135" s="8">
        <v>144</v>
      </c>
      <c r="F135" s="8" t="s">
        <v>24</v>
      </c>
      <c r="G135" s="273">
        <v>1957500</v>
      </c>
      <c r="H135" s="273">
        <v>1711500</v>
      </c>
      <c r="I135" s="273">
        <v>1237000</v>
      </c>
      <c r="J135" s="273">
        <v>1287000</v>
      </c>
      <c r="K135" s="273">
        <v>1089000</v>
      </c>
      <c r="L135" s="273">
        <v>1288200</v>
      </c>
      <c r="M135" s="273">
        <v>2041875</v>
      </c>
      <c r="N135" s="273">
        <v>2227500</v>
      </c>
      <c r="O135" s="273">
        <v>2376000</v>
      </c>
      <c r="P135" s="273">
        <v>2586375</v>
      </c>
      <c r="Q135" s="273">
        <v>2400750</v>
      </c>
      <c r="R135" s="273">
        <v>2041875</v>
      </c>
      <c r="S135" s="266">
        <f t="shared" si="11"/>
        <v>22244575</v>
      </c>
      <c r="T135" s="267">
        <f t="shared" si="10"/>
        <v>1853714.5833333333</v>
      </c>
      <c r="U135" s="281">
        <f t="shared" si="9"/>
        <v>24098289.583333332</v>
      </c>
      <c r="V135" s="268"/>
      <c r="W135" s="269"/>
    </row>
    <row r="136" spans="1:23" s="270" customFormat="1" x14ac:dyDescent="0.25">
      <c r="A136" s="322">
        <v>90</v>
      </c>
      <c r="B136" s="305"/>
      <c r="C136" s="263">
        <v>1658914</v>
      </c>
      <c r="D136" s="264" t="s">
        <v>376</v>
      </c>
      <c r="E136" s="8">
        <v>144</v>
      </c>
      <c r="F136" s="8" t="s">
        <v>24</v>
      </c>
      <c r="G136" s="273">
        <v>2306250</v>
      </c>
      <c r="H136" s="273">
        <v>2559100</v>
      </c>
      <c r="I136" s="273">
        <v>1237000</v>
      </c>
      <c r="J136" s="273">
        <v>1287000</v>
      </c>
      <c r="K136" s="273">
        <v>1188000</v>
      </c>
      <c r="L136" s="273">
        <v>1348875</v>
      </c>
      <c r="M136" s="273">
        <v>1534000</v>
      </c>
      <c r="N136" s="273">
        <v>1336500</v>
      </c>
      <c r="O136" s="273">
        <v>1188000</v>
      </c>
      <c r="P136" s="273">
        <v>1534500</v>
      </c>
      <c r="Q136" s="273">
        <v>1287000</v>
      </c>
      <c r="R136" s="273">
        <v>1543500</v>
      </c>
      <c r="S136" s="266">
        <f t="shared" si="11"/>
        <v>18349725</v>
      </c>
      <c r="T136" s="267">
        <f t="shared" si="10"/>
        <v>1529143.75</v>
      </c>
      <c r="U136" s="281">
        <f t="shared" si="9"/>
        <v>19878868.75</v>
      </c>
      <c r="V136" s="268"/>
      <c r="W136" s="269"/>
    </row>
    <row r="137" spans="1:23" s="270" customFormat="1" x14ac:dyDescent="0.25">
      <c r="A137" s="320">
        <v>91</v>
      </c>
      <c r="B137" s="305"/>
      <c r="C137" s="263">
        <v>905566</v>
      </c>
      <c r="D137" s="264" t="s">
        <v>377</v>
      </c>
      <c r="E137" s="8">
        <v>144</v>
      </c>
      <c r="F137" s="8" t="s">
        <v>24</v>
      </c>
      <c r="G137" s="273">
        <v>2100000</v>
      </c>
      <c r="H137" s="273">
        <v>2004750</v>
      </c>
      <c r="I137" s="273">
        <v>1430000</v>
      </c>
      <c r="J137" s="273">
        <v>1430000</v>
      </c>
      <c r="K137" s="273">
        <v>2530000</v>
      </c>
      <c r="L137" s="273">
        <v>2002000</v>
      </c>
      <c r="M137" s="273">
        <v>1870000</v>
      </c>
      <c r="N137" s="273">
        <v>1760000</v>
      </c>
      <c r="O137" s="273">
        <v>1760000</v>
      </c>
      <c r="P137" s="273">
        <v>1540000</v>
      </c>
      <c r="Q137" s="273">
        <v>1430000</v>
      </c>
      <c r="R137" s="273">
        <v>1870000</v>
      </c>
      <c r="S137" s="266">
        <f t="shared" si="11"/>
        <v>21726750</v>
      </c>
      <c r="T137" s="267">
        <f t="shared" si="10"/>
        <v>1810562.5</v>
      </c>
      <c r="U137" s="281">
        <f t="shared" si="9"/>
        <v>23537312.5</v>
      </c>
      <c r="V137" s="268"/>
      <c r="W137" s="269"/>
    </row>
    <row r="138" spans="1:23" s="270" customFormat="1" x14ac:dyDescent="0.25">
      <c r="A138" s="322">
        <v>92</v>
      </c>
      <c r="B138" s="305"/>
      <c r="C138" s="263">
        <v>2353621</v>
      </c>
      <c r="D138" s="264" t="s">
        <v>378</v>
      </c>
      <c r="E138" s="8">
        <v>144</v>
      </c>
      <c r="F138" s="8" t="s">
        <v>24</v>
      </c>
      <c r="G138" s="273">
        <v>1360000</v>
      </c>
      <c r="H138" s="273">
        <v>1843600</v>
      </c>
      <c r="I138" s="273">
        <v>1276000</v>
      </c>
      <c r="J138" s="273">
        <v>1232000</v>
      </c>
      <c r="K138" s="273">
        <v>1408000</v>
      </c>
      <c r="L138" s="273">
        <v>1320000</v>
      </c>
      <c r="M138" s="273">
        <v>1496000</v>
      </c>
      <c r="N138" s="273">
        <v>1419000</v>
      </c>
      <c r="O138" s="273">
        <v>1232000</v>
      </c>
      <c r="P138" s="273">
        <v>1672000</v>
      </c>
      <c r="Q138" s="273">
        <v>1496000</v>
      </c>
      <c r="R138" s="273">
        <v>1496000</v>
      </c>
      <c r="S138" s="266">
        <f t="shared" si="11"/>
        <v>17250600</v>
      </c>
      <c r="T138" s="267">
        <f t="shared" si="10"/>
        <v>1437550</v>
      </c>
      <c r="U138" s="281">
        <f t="shared" si="9"/>
        <v>18688150</v>
      </c>
      <c r="V138" s="268"/>
      <c r="W138" s="269"/>
    </row>
    <row r="139" spans="1:23" s="270" customFormat="1" x14ac:dyDescent="0.25">
      <c r="A139" s="320">
        <v>93</v>
      </c>
      <c r="B139" s="305"/>
      <c r="C139" s="263">
        <v>2900022</v>
      </c>
      <c r="D139" s="264" t="s">
        <v>379</v>
      </c>
      <c r="E139" s="8">
        <v>144</v>
      </c>
      <c r="F139" s="8" t="s">
        <v>24</v>
      </c>
      <c r="G139" s="273">
        <v>1241250</v>
      </c>
      <c r="H139" s="273">
        <v>1541925</v>
      </c>
      <c r="I139" s="273">
        <v>1237000</v>
      </c>
      <c r="J139" s="273">
        <v>1287000</v>
      </c>
      <c r="K139" s="273">
        <v>1188000</v>
      </c>
      <c r="L139" s="273">
        <v>1386000</v>
      </c>
      <c r="M139" s="273">
        <v>1386000</v>
      </c>
      <c r="N139" s="273">
        <v>1348875</v>
      </c>
      <c r="O139" s="273">
        <v>1188000</v>
      </c>
      <c r="P139" s="273">
        <v>1485000</v>
      </c>
      <c r="Q139" s="273">
        <v>1522125</v>
      </c>
      <c r="R139" s="273">
        <v>1541925</v>
      </c>
      <c r="S139" s="266">
        <f t="shared" si="11"/>
        <v>16353100</v>
      </c>
      <c r="T139" s="267">
        <f t="shared" si="10"/>
        <v>1362758.3333333333</v>
      </c>
      <c r="U139" s="281">
        <f t="shared" si="9"/>
        <v>17715858.333333332</v>
      </c>
      <c r="V139" s="268"/>
      <c r="W139" s="269"/>
    </row>
    <row r="140" spans="1:23" s="288" customFormat="1" x14ac:dyDescent="0.25">
      <c r="A140" s="322">
        <v>94</v>
      </c>
      <c r="B140" s="305"/>
      <c r="C140" s="263">
        <v>3901864</v>
      </c>
      <c r="D140" s="264" t="s">
        <v>380</v>
      </c>
      <c r="E140" s="8">
        <v>144</v>
      </c>
      <c r="F140" s="8" t="s">
        <v>24</v>
      </c>
      <c r="G140" s="273">
        <v>1480000</v>
      </c>
      <c r="H140" s="265">
        <v>1936000</v>
      </c>
      <c r="I140" s="265">
        <v>1276000</v>
      </c>
      <c r="J140" s="265">
        <v>1232000</v>
      </c>
      <c r="K140" s="265">
        <v>1320000</v>
      </c>
      <c r="L140" s="265">
        <v>1364000</v>
      </c>
      <c r="M140" s="265">
        <v>1496000</v>
      </c>
      <c r="N140" s="265">
        <v>1463000</v>
      </c>
      <c r="O140" s="265">
        <v>1496000</v>
      </c>
      <c r="P140" s="265">
        <v>1672000</v>
      </c>
      <c r="Q140" s="265">
        <v>1188000</v>
      </c>
      <c r="R140" s="273">
        <v>1188000</v>
      </c>
      <c r="S140" s="266">
        <f t="shared" si="11"/>
        <v>17111000</v>
      </c>
      <c r="T140" s="267">
        <f t="shared" si="10"/>
        <v>1425916.6666666667</v>
      </c>
      <c r="U140" s="281">
        <f t="shared" ref="U140:U154" si="12">SUM(S140:T140)</f>
        <v>18536916.666666668</v>
      </c>
      <c r="V140" s="286"/>
      <c r="W140" s="287"/>
    </row>
    <row r="141" spans="1:23" s="288" customFormat="1" x14ac:dyDescent="0.25">
      <c r="A141" s="320">
        <v>95</v>
      </c>
      <c r="B141" s="305"/>
      <c r="C141" s="263">
        <v>1513838</v>
      </c>
      <c r="D141" s="264" t="s">
        <v>381</v>
      </c>
      <c r="E141" s="8">
        <v>144</v>
      </c>
      <c r="F141" s="8" t="s">
        <v>24</v>
      </c>
      <c r="G141" s="273">
        <v>1410000</v>
      </c>
      <c r="H141" s="265">
        <v>1625800</v>
      </c>
      <c r="I141" s="265">
        <v>1188000</v>
      </c>
      <c r="J141" s="265">
        <v>1144000</v>
      </c>
      <c r="K141" s="265">
        <v>1144000</v>
      </c>
      <c r="L141" s="265">
        <v>1188000</v>
      </c>
      <c r="M141" s="265">
        <v>1276000</v>
      </c>
      <c r="N141" s="265">
        <v>1199000</v>
      </c>
      <c r="O141" s="265">
        <v>1144000</v>
      </c>
      <c r="P141" s="265">
        <v>1584000</v>
      </c>
      <c r="Q141" s="265">
        <v>1584000</v>
      </c>
      <c r="R141" s="273">
        <v>1625800</v>
      </c>
      <c r="S141" s="266">
        <f t="shared" si="11"/>
        <v>16112600</v>
      </c>
      <c r="T141" s="267">
        <f t="shared" si="10"/>
        <v>1342716.6666666667</v>
      </c>
      <c r="U141" s="281">
        <f t="shared" si="12"/>
        <v>17455316.666666668</v>
      </c>
      <c r="V141" s="286"/>
      <c r="W141" s="287"/>
    </row>
    <row r="142" spans="1:23" s="288" customFormat="1" x14ac:dyDescent="0.25">
      <c r="A142" s="322">
        <v>96</v>
      </c>
      <c r="B142" s="305"/>
      <c r="C142" s="263">
        <v>6167007</v>
      </c>
      <c r="D142" s="264" t="s">
        <v>382</v>
      </c>
      <c r="E142" s="8">
        <v>144</v>
      </c>
      <c r="F142" s="8" t="s">
        <v>24</v>
      </c>
      <c r="G142" s="273">
        <v>1870000</v>
      </c>
      <c r="H142" s="265">
        <v>1188000</v>
      </c>
      <c r="I142" s="265">
        <v>880000</v>
      </c>
      <c r="J142" s="265">
        <v>880000</v>
      </c>
      <c r="K142" s="265">
        <v>1144000</v>
      </c>
      <c r="L142" s="265">
        <v>1188000</v>
      </c>
      <c r="M142" s="265">
        <v>1276000</v>
      </c>
      <c r="N142" s="265">
        <v>1188000</v>
      </c>
      <c r="O142" s="265">
        <v>968000</v>
      </c>
      <c r="P142" s="265">
        <v>704000</v>
      </c>
      <c r="Q142" s="265">
        <v>1188000</v>
      </c>
      <c r="R142" s="273">
        <v>1188000</v>
      </c>
      <c r="S142" s="266">
        <f t="shared" si="11"/>
        <v>13662000</v>
      </c>
      <c r="T142" s="267">
        <f t="shared" si="10"/>
        <v>1138500</v>
      </c>
      <c r="U142" s="281">
        <f t="shared" si="12"/>
        <v>14800500</v>
      </c>
      <c r="V142" s="286"/>
      <c r="W142" s="287"/>
    </row>
    <row r="143" spans="1:23" s="288" customFormat="1" x14ac:dyDescent="0.25">
      <c r="A143" s="320">
        <v>97</v>
      </c>
      <c r="B143" s="305"/>
      <c r="C143" s="263">
        <v>1322592</v>
      </c>
      <c r="D143" s="264" t="s">
        <v>383</v>
      </c>
      <c r="E143" s="8">
        <v>144</v>
      </c>
      <c r="F143" s="8" t="s">
        <v>24</v>
      </c>
      <c r="G143" s="273">
        <v>1831250</v>
      </c>
      <c r="H143" s="265">
        <v>1982475</v>
      </c>
      <c r="I143" s="265">
        <v>1237000</v>
      </c>
      <c r="J143" s="265">
        <v>968000</v>
      </c>
      <c r="K143" s="265">
        <v>1287000</v>
      </c>
      <c r="L143" s="265">
        <v>1348375</v>
      </c>
      <c r="M143" s="265">
        <v>1534500</v>
      </c>
      <c r="N143" s="265">
        <v>1398375</v>
      </c>
      <c r="O143" s="265">
        <v>1386000</v>
      </c>
      <c r="P143" s="265">
        <v>1782000</v>
      </c>
      <c r="Q143" s="265">
        <v>1670000</v>
      </c>
      <c r="R143" s="273">
        <v>1831250</v>
      </c>
      <c r="S143" s="266">
        <f t="shared" si="11"/>
        <v>18256225</v>
      </c>
      <c r="T143" s="267">
        <f t="shared" si="10"/>
        <v>1521352.0833333333</v>
      </c>
      <c r="U143" s="281">
        <f t="shared" si="12"/>
        <v>19777577.083333332</v>
      </c>
      <c r="V143" s="286"/>
      <c r="W143" s="287"/>
    </row>
    <row r="144" spans="1:23" s="288" customFormat="1" x14ac:dyDescent="0.25">
      <c r="A144" s="322">
        <v>98</v>
      </c>
      <c r="B144" s="305"/>
      <c r="C144" s="263">
        <v>856456</v>
      </c>
      <c r="D144" s="264" t="s">
        <v>384</v>
      </c>
      <c r="E144" s="8">
        <v>144</v>
      </c>
      <c r="F144" s="8" t="s">
        <v>24</v>
      </c>
      <c r="G144" s="273">
        <v>1640000</v>
      </c>
      <c r="H144" s="265">
        <v>1595000</v>
      </c>
      <c r="I144" s="265">
        <v>1188000</v>
      </c>
      <c r="J144" s="265">
        <v>1144000</v>
      </c>
      <c r="K144" s="265">
        <v>1232000</v>
      </c>
      <c r="L144" s="265">
        <v>1276000</v>
      </c>
      <c r="M144" s="265">
        <v>1408000</v>
      </c>
      <c r="N144" s="265">
        <v>1232000</v>
      </c>
      <c r="O144" s="265">
        <v>1232000</v>
      </c>
      <c r="P144" s="265">
        <v>1672000</v>
      </c>
      <c r="Q144" s="265">
        <v>1144000</v>
      </c>
      <c r="R144" s="273">
        <v>1640000</v>
      </c>
      <c r="S144" s="266">
        <f t="shared" si="11"/>
        <v>16403000</v>
      </c>
      <c r="T144" s="267">
        <f t="shared" si="10"/>
        <v>1366916.6666666667</v>
      </c>
      <c r="U144" s="281">
        <f t="shared" si="12"/>
        <v>17769916.666666668</v>
      </c>
      <c r="V144" s="286"/>
      <c r="W144" s="287"/>
    </row>
    <row r="145" spans="1:23" s="288" customFormat="1" x14ac:dyDescent="0.25">
      <c r="A145" s="320">
        <v>99</v>
      </c>
      <c r="B145" s="305"/>
      <c r="C145" s="263">
        <v>4745907</v>
      </c>
      <c r="D145" s="264" t="s">
        <v>385</v>
      </c>
      <c r="E145" s="8">
        <v>144</v>
      </c>
      <c r="F145" s="8" t="s">
        <v>24</v>
      </c>
      <c r="G145" s="265">
        <v>1260000</v>
      </c>
      <c r="H145" s="265">
        <v>1247400</v>
      </c>
      <c r="I145" s="265">
        <v>1237000</v>
      </c>
      <c r="J145" s="265">
        <v>1089000</v>
      </c>
      <c r="K145" s="265">
        <v>1188000</v>
      </c>
      <c r="L145" s="265">
        <v>1182500</v>
      </c>
      <c r="M145" s="265">
        <v>1188000</v>
      </c>
      <c r="N145" s="265">
        <v>1188000</v>
      </c>
      <c r="O145" s="265">
        <v>1287000</v>
      </c>
      <c r="P145" s="265">
        <v>1237500</v>
      </c>
      <c r="Q145" s="265">
        <v>1089000</v>
      </c>
      <c r="R145" s="273">
        <v>1089000</v>
      </c>
      <c r="S145" s="266">
        <f t="shared" si="11"/>
        <v>14282400</v>
      </c>
      <c r="T145" s="267">
        <f t="shared" si="10"/>
        <v>1190200</v>
      </c>
      <c r="U145" s="281">
        <f t="shared" si="12"/>
        <v>15472600</v>
      </c>
      <c r="V145" s="286"/>
      <c r="W145" s="287"/>
    </row>
    <row r="146" spans="1:23" s="288" customFormat="1" x14ac:dyDescent="0.25">
      <c r="A146" s="322">
        <v>77777</v>
      </c>
      <c r="B146" s="305"/>
      <c r="C146" s="263">
        <v>6093055</v>
      </c>
      <c r="D146" s="264" t="s">
        <v>386</v>
      </c>
      <c r="E146" s="8">
        <v>144</v>
      </c>
      <c r="F146" s="8" t="s">
        <v>24</v>
      </c>
      <c r="G146" s="265">
        <v>1120000</v>
      </c>
      <c r="H146" s="265">
        <v>682000</v>
      </c>
      <c r="I146" s="265">
        <v>1188000</v>
      </c>
      <c r="J146" s="265">
        <v>704000</v>
      </c>
      <c r="K146" s="265">
        <v>968000</v>
      </c>
      <c r="L146" s="265">
        <v>880000</v>
      </c>
      <c r="M146" s="265">
        <v>968000</v>
      </c>
      <c r="N146" s="265">
        <v>968000</v>
      </c>
      <c r="O146" s="265">
        <v>968000</v>
      </c>
      <c r="P146" s="265">
        <v>1056000</v>
      </c>
      <c r="Q146" s="265">
        <v>792000</v>
      </c>
      <c r="R146" s="273">
        <v>1056000</v>
      </c>
      <c r="S146" s="266">
        <f t="shared" si="11"/>
        <v>11350000</v>
      </c>
      <c r="T146" s="267">
        <f t="shared" si="10"/>
        <v>945833.33333333337</v>
      </c>
      <c r="U146" s="281">
        <f t="shared" si="12"/>
        <v>12295833.333333334</v>
      </c>
      <c r="V146" s="286"/>
      <c r="W146" s="287"/>
    </row>
    <row r="147" spans="1:23" s="288" customFormat="1" x14ac:dyDescent="0.25">
      <c r="A147" s="320">
        <v>101</v>
      </c>
      <c r="B147" s="305"/>
      <c r="C147" s="263">
        <v>1521827</v>
      </c>
      <c r="D147" s="264" t="s">
        <v>387</v>
      </c>
      <c r="E147" s="8">
        <v>144</v>
      </c>
      <c r="F147" s="8" t="s">
        <v>24</v>
      </c>
      <c r="G147" s="265">
        <v>400000</v>
      </c>
      <c r="H147" s="265">
        <v>440000</v>
      </c>
      <c r="I147" s="265">
        <v>440000</v>
      </c>
      <c r="J147" s="265">
        <v>444000</v>
      </c>
      <c r="K147" s="265">
        <v>440000</v>
      </c>
      <c r="L147" s="265">
        <v>440000</v>
      </c>
      <c r="M147" s="265">
        <v>440000</v>
      </c>
      <c r="N147" s="265">
        <v>440000</v>
      </c>
      <c r="O147" s="265">
        <v>440000</v>
      </c>
      <c r="P147" s="265">
        <v>440000</v>
      </c>
      <c r="Q147" s="265">
        <v>440000</v>
      </c>
      <c r="R147" s="273">
        <v>440000</v>
      </c>
      <c r="S147" s="266">
        <f t="shared" si="11"/>
        <v>5244000</v>
      </c>
      <c r="T147" s="267">
        <f t="shared" si="10"/>
        <v>437000</v>
      </c>
      <c r="U147" s="281">
        <f t="shared" si="12"/>
        <v>5681000</v>
      </c>
      <c r="V147" s="286"/>
      <c r="W147" s="287"/>
    </row>
    <row r="148" spans="1:23" s="288" customFormat="1" x14ac:dyDescent="0.25">
      <c r="A148" s="322">
        <v>102</v>
      </c>
      <c r="B148" s="305"/>
      <c r="C148" s="263">
        <v>3216827</v>
      </c>
      <c r="D148" s="264" t="s">
        <v>388</v>
      </c>
      <c r="E148" s="8">
        <v>144</v>
      </c>
      <c r="F148" s="8" t="s">
        <v>24</v>
      </c>
      <c r="G148" s="265">
        <v>1260000</v>
      </c>
      <c r="H148" s="265">
        <v>1970100</v>
      </c>
      <c r="I148" s="265">
        <v>1237000</v>
      </c>
      <c r="J148" s="265">
        <v>880000</v>
      </c>
      <c r="K148" s="265">
        <v>1287000</v>
      </c>
      <c r="L148" s="265">
        <v>1287000</v>
      </c>
      <c r="M148" s="265">
        <v>1534500</v>
      </c>
      <c r="N148" s="265">
        <v>1373625</v>
      </c>
      <c r="O148" s="265">
        <v>1881000</v>
      </c>
      <c r="P148" s="265">
        <v>1930500</v>
      </c>
      <c r="Q148" s="265">
        <v>1955250</v>
      </c>
      <c r="R148" s="273">
        <v>1955250</v>
      </c>
      <c r="S148" s="266">
        <f t="shared" si="11"/>
        <v>18551225</v>
      </c>
      <c r="T148" s="267">
        <f t="shared" si="10"/>
        <v>1545935.4166666667</v>
      </c>
      <c r="U148" s="281">
        <f t="shared" si="12"/>
        <v>20097160.416666668</v>
      </c>
      <c r="V148" s="286"/>
      <c r="W148" s="287"/>
    </row>
    <row r="149" spans="1:23" s="288" customFormat="1" x14ac:dyDescent="0.25">
      <c r="A149" s="320">
        <v>103</v>
      </c>
      <c r="B149" s="305"/>
      <c r="C149" s="263">
        <v>1248228</v>
      </c>
      <c r="D149" s="264" t="s">
        <v>389</v>
      </c>
      <c r="E149" s="8">
        <v>144</v>
      </c>
      <c r="F149" s="8" t="s">
        <v>24</v>
      </c>
      <c r="G149" s="265">
        <v>800000</v>
      </c>
      <c r="H149" s="265">
        <v>880000</v>
      </c>
      <c r="I149" s="265">
        <v>880000</v>
      </c>
      <c r="J149" s="265">
        <v>880000</v>
      </c>
      <c r="K149" s="265">
        <v>880000</v>
      </c>
      <c r="L149" s="265">
        <v>880000</v>
      </c>
      <c r="M149" s="265">
        <v>880000</v>
      </c>
      <c r="N149" s="265">
        <v>880000</v>
      </c>
      <c r="O149" s="265">
        <v>880000</v>
      </c>
      <c r="P149" s="265">
        <v>880000</v>
      </c>
      <c r="Q149" s="265">
        <v>880000</v>
      </c>
      <c r="R149" s="273">
        <v>880000</v>
      </c>
      <c r="S149" s="266">
        <f t="shared" si="11"/>
        <v>10480000</v>
      </c>
      <c r="T149" s="267">
        <f t="shared" si="10"/>
        <v>873333.33333333337</v>
      </c>
      <c r="U149" s="281">
        <f t="shared" si="12"/>
        <v>11353333.333333334</v>
      </c>
      <c r="V149" s="286"/>
      <c r="W149" s="287"/>
    </row>
    <row r="150" spans="1:23" s="288" customFormat="1" x14ac:dyDescent="0.25">
      <c r="A150" s="324">
        <v>104</v>
      </c>
      <c r="B150" s="325"/>
      <c r="C150" s="263">
        <v>8241881</v>
      </c>
      <c r="D150" s="264" t="s">
        <v>390</v>
      </c>
      <c r="E150" s="8">
        <v>144</v>
      </c>
      <c r="F150" s="8" t="s">
        <v>24</v>
      </c>
      <c r="G150" s="265">
        <v>920000</v>
      </c>
      <c r="H150" s="265">
        <v>1278200</v>
      </c>
      <c r="I150" s="265">
        <v>1188000</v>
      </c>
      <c r="J150" s="265">
        <v>792000</v>
      </c>
      <c r="K150" s="265">
        <v>1144000</v>
      </c>
      <c r="L150" s="265">
        <v>1990000</v>
      </c>
      <c r="M150" s="265">
        <v>1892000</v>
      </c>
      <c r="N150" s="265">
        <v>1540000</v>
      </c>
      <c r="O150" s="265">
        <v>1276000</v>
      </c>
      <c r="P150" s="265">
        <v>1705000</v>
      </c>
      <c r="Q150" s="265">
        <v>1639000</v>
      </c>
      <c r="R150" s="273">
        <v>1990000</v>
      </c>
      <c r="S150" s="266">
        <f>SUM(G150:R150)</f>
        <v>17354200</v>
      </c>
      <c r="T150" s="267">
        <f>S150/12</f>
        <v>1446183.3333333333</v>
      </c>
      <c r="U150" s="327">
        <f>SUM(S150:T150)</f>
        <v>18800383.333333332</v>
      </c>
      <c r="V150" s="286"/>
      <c r="W150" s="287"/>
    </row>
    <row r="151" spans="1:23" s="288" customFormat="1" x14ac:dyDescent="0.25">
      <c r="A151" s="322">
        <v>104</v>
      </c>
      <c r="B151" s="305"/>
      <c r="C151" s="328">
        <v>2095287</v>
      </c>
      <c r="D151" s="264" t="s">
        <v>416</v>
      </c>
      <c r="E151" s="8">
        <v>144</v>
      </c>
      <c r="F151" s="8" t="s">
        <v>24</v>
      </c>
      <c r="G151" s="265">
        <v>690000</v>
      </c>
      <c r="H151" s="265">
        <v>869000</v>
      </c>
      <c r="I151" s="265">
        <v>1188000</v>
      </c>
      <c r="J151" s="265">
        <v>792000</v>
      </c>
      <c r="K151" s="265">
        <v>484000</v>
      </c>
      <c r="L151" s="265">
        <v>720000</v>
      </c>
      <c r="M151" s="265">
        <v>836000</v>
      </c>
      <c r="N151" s="265">
        <v>836000</v>
      </c>
      <c r="O151" s="265">
        <v>616000</v>
      </c>
      <c r="P151" s="265">
        <v>1100000</v>
      </c>
      <c r="Q151" s="265">
        <v>836000</v>
      </c>
      <c r="R151" s="273">
        <v>792000</v>
      </c>
      <c r="S151" s="266">
        <f t="shared" si="11"/>
        <v>9759000</v>
      </c>
      <c r="T151" s="267">
        <f t="shared" si="10"/>
        <v>813250</v>
      </c>
      <c r="U151" s="281">
        <f t="shared" si="12"/>
        <v>10572250</v>
      </c>
      <c r="V151" s="286"/>
      <c r="W151" s="287"/>
    </row>
    <row r="152" spans="1:23" s="288" customFormat="1" x14ac:dyDescent="0.25">
      <c r="A152" s="320">
        <v>115</v>
      </c>
      <c r="B152" s="305"/>
      <c r="C152" s="263">
        <v>5268585</v>
      </c>
      <c r="D152" s="264" t="s">
        <v>401</v>
      </c>
      <c r="E152" s="8">
        <v>144</v>
      </c>
      <c r="F152" s="8" t="s">
        <v>24</v>
      </c>
      <c r="G152" s="265"/>
      <c r="H152" s="265"/>
      <c r="I152" s="265"/>
      <c r="J152" s="265"/>
      <c r="K152" s="265">
        <v>0</v>
      </c>
      <c r="L152" s="265">
        <v>0</v>
      </c>
      <c r="M152" s="265"/>
      <c r="N152" s="265"/>
      <c r="O152" s="265">
        <v>1188000</v>
      </c>
      <c r="P152" s="265">
        <v>1309500</v>
      </c>
      <c r="Q152" s="265">
        <v>792000</v>
      </c>
      <c r="R152" s="273">
        <v>1188000</v>
      </c>
      <c r="S152" s="266">
        <f>SUM(G152:R152)</f>
        <v>4477500</v>
      </c>
      <c r="T152" s="267">
        <f>S152/12</f>
        <v>373125</v>
      </c>
      <c r="U152" s="281">
        <f>SUM(S152:T152)</f>
        <v>4850625</v>
      </c>
      <c r="V152" s="286"/>
      <c r="W152" s="287"/>
    </row>
    <row r="153" spans="1:23" s="288" customFormat="1" x14ac:dyDescent="0.25">
      <c r="A153" s="326" t="s">
        <v>417</v>
      </c>
      <c r="B153" s="325"/>
      <c r="C153" s="328">
        <v>2315016</v>
      </c>
      <c r="D153" s="264" t="s">
        <v>418</v>
      </c>
      <c r="E153" s="8">
        <v>144</v>
      </c>
      <c r="F153" s="8" t="s">
        <v>24</v>
      </c>
      <c r="G153" s="265">
        <v>500000</v>
      </c>
      <c r="H153" s="265">
        <v>550000</v>
      </c>
      <c r="I153" s="265">
        <v>550000</v>
      </c>
      <c r="J153" s="265">
        <v>550000</v>
      </c>
      <c r="K153" s="265">
        <v>550000</v>
      </c>
      <c r="L153" s="265">
        <v>550000</v>
      </c>
      <c r="M153" s="265">
        <v>550000</v>
      </c>
      <c r="N153" s="265">
        <v>550000</v>
      </c>
      <c r="O153" s="265">
        <v>550000</v>
      </c>
      <c r="P153" s="265">
        <v>550000</v>
      </c>
      <c r="Q153" s="265">
        <v>550000</v>
      </c>
      <c r="R153" s="273">
        <v>550000</v>
      </c>
      <c r="S153" s="266">
        <f>SUM(G153:R153)</f>
        <v>6550000</v>
      </c>
      <c r="T153" s="267">
        <f>S153/12</f>
        <v>545833.33333333337</v>
      </c>
      <c r="U153" s="327">
        <f>SUM(S153:T153)</f>
        <v>7095833.333333333</v>
      </c>
      <c r="V153" s="286"/>
      <c r="W153" s="287"/>
    </row>
    <row r="154" spans="1:23" s="288" customFormat="1" x14ac:dyDescent="0.25">
      <c r="A154" s="320">
        <v>105</v>
      </c>
      <c r="B154" s="305"/>
      <c r="C154" s="263">
        <v>997014</v>
      </c>
      <c r="D154" s="264" t="s">
        <v>391</v>
      </c>
      <c r="E154" s="8">
        <v>144</v>
      </c>
      <c r="F154" s="8" t="s">
        <v>24</v>
      </c>
      <c r="G154" s="265">
        <v>1968750</v>
      </c>
      <c r="H154" s="265">
        <v>1470150</v>
      </c>
      <c r="I154" s="265">
        <v>1237000</v>
      </c>
      <c r="J154" s="265">
        <v>1144000</v>
      </c>
      <c r="K154" s="265">
        <v>1485000</v>
      </c>
      <c r="L154" s="265">
        <v>1485000</v>
      </c>
      <c r="M154" s="265">
        <v>1546875</v>
      </c>
      <c r="N154" s="265">
        <v>1398375</v>
      </c>
      <c r="O154" s="265">
        <v>1386000</v>
      </c>
      <c r="P154" s="265">
        <v>1546875</v>
      </c>
      <c r="Q154" s="265">
        <v>1534500</v>
      </c>
      <c r="R154" s="273">
        <v>1968750</v>
      </c>
      <c r="S154" s="266">
        <f t="shared" si="11"/>
        <v>18171275</v>
      </c>
      <c r="T154" s="267">
        <f t="shared" si="10"/>
        <v>1514272.9166666667</v>
      </c>
      <c r="U154" s="281">
        <f t="shared" si="12"/>
        <v>19685547.916666668</v>
      </c>
      <c r="V154" s="286"/>
      <c r="W154" s="287"/>
    </row>
    <row r="155" spans="1:23" s="288" customFormat="1" x14ac:dyDescent="0.25">
      <c r="A155" s="322">
        <v>106</v>
      </c>
      <c r="B155" s="323"/>
      <c r="C155" s="263">
        <v>2239088</v>
      </c>
      <c r="D155" s="264" t="s">
        <v>392</v>
      </c>
      <c r="E155" s="8">
        <v>144</v>
      </c>
      <c r="F155" s="8" t="s">
        <v>24</v>
      </c>
      <c r="G155" s="265">
        <v>1610000</v>
      </c>
      <c r="H155" s="265">
        <v>1647800</v>
      </c>
      <c r="I155" s="265">
        <v>1188000</v>
      </c>
      <c r="J155" s="265">
        <v>1313000</v>
      </c>
      <c r="K155" s="265">
        <v>1144000</v>
      </c>
      <c r="L155" s="265">
        <v>1232000</v>
      </c>
      <c r="M155" s="265">
        <v>1320000</v>
      </c>
      <c r="N155" s="265">
        <v>1276000</v>
      </c>
      <c r="O155" s="265">
        <v>1210000</v>
      </c>
      <c r="P155" s="265">
        <v>1254000</v>
      </c>
      <c r="Q155" s="265">
        <v>1122000</v>
      </c>
      <c r="R155" s="273">
        <v>1644800</v>
      </c>
      <c r="S155" s="266">
        <f t="shared" ref="S155:S163" si="13">SUM(G155:R155)</f>
        <v>15961600</v>
      </c>
      <c r="T155" s="267">
        <f t="shared" ref="T155:T163" si="14">S155/12</f>
        <v>1330133.3333333333</v>
      </c>
      <c r="U155" s="321">
        <f t="shared" ref="U155:U163" si="15">SUM(S155:T155)</f>
        <v>17291733.333333332</v>
      </c>
      <c r="V155" s="286"/>
      <c r="W155" s="287"/>
    </row>
    <row r="156" spans="1:23" s="288" customFormat="1" x14ac:dyDescent="0.25">
      <c r="A156" s="320">
        <v>107</v>
      </c>
      <c r="B156" s="323"/>
      <c r="C156" s="263">
        <v>1223907</v>
      </c>
      <c r="D156" s="264" t="s">
        <v>393</v>
      </c>
      <c r="E156" s="8">
        <v>144</v>
      </c>
      <c r="F156" s="8" t="s">
        <v>24</v>
      </c>
      <c r="G156" s="265">
        <v>1430000</v>
      </c>
      <c r="H156" s="265">
        <v>1585100</v>
      </c>
      <c r="I156" s="265">
        <v>1188000</v>
      </c>
      <c r="J156" s="265">
        <v>1386000</v>
      </c>
      <c r="K156" s="265">
        <v>1430000</v>
      </c>
      <c r="L156" s="265">
        <v>1430000</v>
      </c>
      <c r="M156" s="265">
        <v>1485000</v>
      </c>
      <c r="N156" s="265">
        <v>1430000</v>
      </c>
      <c r="O156" s="265">
        <v>1320000</v>
      </c>
      <c r="P156" s="265">
        <v>1430000</v>
      </c>
      <c r="Q156" s="265">
        <v>1265000</v>
      </c>
      <c r="R156" s="273">
        <v>1485000</v>
      </c>
      <c r="S156" s="266">
        <f t="shared" si="13"/>
        <v>16864100</v>
      </c>
      <c r="T156" s="267">
        <f t="shared" si="14"/>
        <v>1405341.6666666667</v>
      </c>
      <c r="U156" s="321">
        <f t="shared" si="15"/>
        <v>18269441.666666668</v>
      </c>
      <c r="V156" s="286"/>
      <c r="W156" s="287"/>
    </row>
    <row r="157" spans="1:23" s="288" customFormat="1" x14ac:dyDescent="0.25">
      <c r="A157" s="322">
        <v>108</v>
      </c>
      <c r="B157" s="323"/>
      <c r="C157" s="263">
        <v>4314805</v>
      </c>
      <c r="D157" s="264" t="s">
        <v>394</v>
      </c>
      <c r="E157" s="8">
        <v>144</v>
      </c>
      <c r="F157" s="8" t="s">
        <v>24</v>
      </c>
      <c r="G157" s="265">
        <v>2610000</v>
      </c>
      <c r="H157" s="265">
        <v>1150875</v>
      </c>
      <c r="I157" s="265">
        <v>1237000</v>
      </c>
      <c r="J157" s="265"/>
      <c r="K157" s="265">
        <v>1386000</v>
      </c>
      <c r="L157" s="265">
        <v>1336500</v>
      </c>
      <c r="M157" s="265">
        <v>1633500</v>
      </c>
      <c r="N157" s="265">
        <v>3276625</v>
      </c>
      <c r="O157" s="265">
        <v>2425500</v>
      </c>
      <c r="P157" s="265">
        <v>2895750</v>
      </c>
      <c r="Q157" s="265">
        <v>2722500</v>
      </c>
      <c r="R157" s="273">
        <v>2722500</v>
      </c>
      <c r="S157" s="266">
        <f t="shared" si="13"/>
        <v>23396750</v>
      </c>
      <c r="T157" s="267">
        <f t="shared" si="14"/>
        <v>1949729.1666666667</v>
      </c>
      <c r="U157" s="321">
        <f t="shared" si="15"/>
        <v>25346479.166666668</v>
      </c>
      <c r="V157" s="286"/>
      <c r="W157" s="287"/>
    </row>
    <row r="158" spans="1:23" s="288" customFormat="1" x14ac:dyDescent="0.25">
      <c r="A158" s="320">
        <v>109</v>
      </c>
      <c r="B158" s="323"/>
      <c r="C158" s="263">
        <v>3357096</v>
      </c>
      <c r="D158" s="264" t="s">
        <v>395</v>
      </c>
      <c r="E158" s="8">
        <v>144</v>
      </c>
      <c r="F158" s="8" t="s">
        <v>24</v>
      </c>
      <c r="G158" s="265">
        <v>1732500</v>
      </c>
      <c r="H158" s="265">
        <v>1383525</v>
      </c>
      <c r="I158" s="265">
        <v>1237000</v>
      </c>
      <c r="J158" s="265">
        <v>1287000</v>
      </c>
      <c r="K158" s="265">
        <v>1287000</v>
      </c>
      <c r="L158" s="265">
        <v>1386000</v>
      </c>
      <c r="M158" s="265">
        <v>1980000</v>
      </c>
      <c r="N158" s="265">
        <v>2017125</v>
      </c>
      <c r="O158" s="265">
        <v>1188000</v>
      </c>
      <c r="P158" s="265">
        <v>1757250</v>
      </c>
      <c r="Q158" s="265">
        <v>1806750</v>
      </c>
      <c r="R158" s="273">
        <v>1806750</v>
      </c>
      <c r="S158" s="266">
        <f t="shared" si="13"/>
        <v>18868900</v>
      </c>
      <c r="T158" s="267">
        <f t="shared" si="14"/>
        <v>1572408.3333333333</v>
      </c>
      <c r="U158" s="321">
        <f t="shared" si="15"/>
        <v>20441308.333333332</v>
      </c>
      <c r="V158" s="286"/>
      <c r="W158" s="287"/>
    </row>
    <row r="159" spans="1:23" s="288" customFormat="1" ht="30" x14ac:dyDescent="0.25">
      <c r="A159" s="322">
        <v>110</v>
      </c>
      <c r="B159" s="323"/>
      <c r="C159" s="263">
        <v>2387542</v>
      </c>
      <c r="D159" s="264" t="s">
        <v>396</v>
      </c>
      <c r="E159" s="8">
        <v>144</v>
      </c>
      <c r="F159" s="8" t="s">
        <v>24</v>
      </c>
      <c r="G159" s="265">
        <v>2050000</v>
      </c>
      <c r="H159" s="265">
        <v>1838100</v>
      </c>
      <c r="I159" s="265">
        <v>1188000</v>
      </c>
      <c r="J159" s="265"/>
      <c r="K159" s="265">
        <v>0</v>
      </c>
      <c r="L159" s="265">
        <v>0</v>
      </c>
      <c r="M159" s="265">
        <v>1056000</v>
      </c>
      <c r="N159" s="265">
        <v>1661000</v>
      </c>
      <c r="O159" s="265">
        <v>1320000</v>
      </c>
      <c r="P159" s="265">
        <v>1397000</v>
      </c>
      <c r="Q159" s="265">
        <v>1210000</v>
      </c>
      <c r="R159" s="273">
        <v>1661000</v>
      </c>
      <c r="S159" s="266">
        <f t="shared" si="13"/>
        <v>13381100</v>
      </c>
      <c r="T159" s="267">
        <f t="shared" si="14"/>
        <v>1115091.6666666667</v>
      </c>
      <c r="U159" s="321">
        <f t="shared" si="15"/>
        <v>14496191.666666666</v>
      </c>
      <c r="V159" s="286"/>
      <c r="W159" s="287"/>
    </row>
    <row r="160" spans="1:23" s="288" customFormat="1" x14ac:dyDescent="0.25">
      <c r="A160" s="320">
        <v>111</v>
      </c>
      <c r="B160" s="323"/>
      <c r="C160" s="263">
        <v>5045895</v>
      </c>
      <c r="D160" s="264" t="s">
        <v>397</v>
      </c>
      <c r="E160" s="8">
        <v>144</v>
      </c>
      <c r="F160" s="8" t="s">
        <v>24</v>
      </c>
      <c r="G160" s="265">
        <v>1000000</v>
      </c>
      <c r="H160" s="265">
        <v>1000000</v>
      </c>
      <c r="I160" s="265">
        <v>880000</v>
      </c>
      <c r="J160" s="265">
        <v>880000</v>
      </c>
      <c r="K160" s="265">
        <v>880000</v>
      </c>
      <c r="L160" s="265">
        <v>880000</v>
      </c>
      <c r="M160" s="265">
        <v>1012000</v>
      </c>
      <c r="N160" s="265">
        <v>924000</v>
      </c>
      <c r="O160" s="265">
        <v>968000</v>
      </c>
      <c r="P160" s="265">
        <v>1045000</v>
      </c>
      <c r="Q160" s="265">
        <v>924000</v>
      </c>
      <c r="R160" s="273">
        <v>1045000</v>
      </c>
      <c r="S160" s="266">
        <f t="shared" si="13"/>
        <v>11438000</v>
      </c>
      <c r="T160" s="267">
        <f t="shared" si="14"/>
        <v>953166.66666666663</v>
      </c>
      <c r="U160" s="321">
        <f t="shared" si="15"/>
        <v>12391166.666666666</v>
      </c>
      <c r="V160" s="286"/>
      <c r="W160" s="287"/>
    </row>
    <row r="161" spans="1:23" s="288" customFormat="1" x14ac:dyDescent="0.25">
      <c r="A161" s="322">
        <v>112</v>
      </c>
      <c r="B161" s="323"/>
      <c r="C161" s="263">
        <v>948751</v>
      </c>
      <c r="D161" s="264" t="s">
        <v>398</v>
      </c>
      <c r="E161" s="8">
        <v>144</v>
      </c>
      <c r="F161" s="8" t="s">
        <v>24</v>
      </c>
      <c r="G161" s="265">
        <v>900000</v>
      </c>
      <c r="H161" s="265">
        <v>990000</v>
      </c>
      <c r="I161" s="265">
        <v>990000</v>
      </c>
      <c r="J161" s="265">
        <v>990000</v>
      </c>
      <c r="K161" s="265">
        <v>990000</v>
      </c>
      <c r="L161" s="265">
        <v>990000</v>
      </c>
      <c r="M161" s="265">
        <v>990000</v>
      </c>
      <c r="N161" s="265">
        <v>990000</v>
      </c>
      <c r="O161" s="265">
        <v>990000</v>
      </c>
      <c r="P161" s="265">
        <v>990000</v>
      </c>
      <c r="Q161" s="265">
        <v>990000</v>
      </c>
      <c r="R161" s="273">
        <v>990000</v>
      </c>
      <c r="S161" s="266">
        <f t="shared" si="13"/>
        <v>11790000</v>
      </c>
      <c r="T161" s="267">
        <f t="shared" si="14"/>
        <v>982500</v>
      </c>
      <c r="U161" s="321">
        <f t="shared" si="15"/>
        <v>12772500</v>
      </c>
      <c r="V161" s="286"/>
      <c r="W161" s="287"/>
    </row>
    <row r="162" spans="1:23" s="288" customFormat="1" x14ac:dyDescent="0.25">
      <c r="A162" s="320">
        <v>113</v>
      </c>
      <c r="B162" s="323"/>
      <c r="C162" s="263">
        <v>958199</v>
      </c>
      <c r="D162" s="264" t="s">
        <v>399</v>
      </c>
      <c r="E162" s="8">
        <v>144</v>
      </c>
      <c r="F162" s="8" t="s">
        <v>24</v>
      </c>
      <c r="G162" s="265">
        <v>1400000</v>
      </c>
      <c r="H162" s="265">
        <v>1540000</v>
      </c>
      <c r="I162" s="265">
        <v>1540000</v>
      </c>
      <c r="J162" s="265">
        <v>1540000</v>
      </c>
      <c r="K162" s="265">
        <v>1540000</v>
      </c>
      <c r="L162" s="265">
        <v>1540000</v>
      </c>
      <c r="M162" s="265">
        <v>1540000</v>
      </c>
      <c r="N162" s="265">
        <v>1540000</v>
      </c>
      <c r="O162" s="265">
        <v>1540000</v>
      </c>
      <c r="P162" s="265">
        <v>1540000</v>
      </c>
      <c r="Q162" s="265">
        <v>1540000</v>
      </c>
      <c r="R162" s="273">
        <v>1540000</v>
      </c>
      <c r="S162" s="266">
        <f t="shared" si="13"/>
        <v>18340000</v>
      </c>
      <c r="T162" s="267">
        <f t="shared" si="14"/>
        <v>1528333.3333333333</v>
      </c>
      <c r="U162" s="321">
        <f t="shared" si="15"/>
        <v>19868333.333333332</v>
      </c>
      <c r="V162" s="286"/>
      <c r="W162" s="287"/>
    </row>
    <row r="163" spans="1:23" s="288" customFormat="1" x14ac:dyDescent="0.25">
      <c r="A163" s="322">
        <v>114</v>
      </c>
      <c r="B163" s="323"/>
      <c r="C163" s="263">
        <v>1819875</v>
      </c>
      <c r="D163" s="264" t="s">
        <v>400</v>
      </c>
      <c r="E163" s="8">
        <v>144</v>
      </c>
      <c r="F163" s="8" t="s">
        <v>24</v>
      </c>
      <c r="G163" s="265">
        <v>2380000</v>
      </c>
      <c r="H163" s="265">
        <v>1547000</v>
      </c>
      <c r="I163" s="265">
        <v>1960000</v>
      </c>
      <c r="J163" s="265">
        <v>1870000</v>
      </c>
      <c r="K163" s="265">
        <v>1870000</v>
      </c>
      <c r="L163" s="265">
        <v>1870000</v>
      </c>
      <c r="M163" s="265">
        <v>1870000</v>
      </c>
      <c r="N163" s="265">
        <v>1870000</v>
      </c>
      <c r="O163" s="265">
        <v>2178000</v>
      </c>
      <c r="P163" s="265">
        <v>2110625</v>
      </c>
      <c r="Q163" s="265">
        <v>2011625</v>
      </c>
      <c r="R163" s="273">
        <v>2011625</v>
      </c>
      <c r="S163" s="266">
        <f t="shared" si="13"/>
        <v>23548875</v>
      </c>
      <c r="T163" s="267">
        <f t="shared" si="14"/>
        <v>1962406.25</v>
      </c>
      <c r="U163" s="321">
        <f t="shared" si="15"/>
        <v>25511281.25</v>
      </c>
      <c r="V163" s="286"/>
      <c r="W163" s="287"/>
    </row>
    <row r="164" spans="1:23" s="262" customFormat="1" ht="28.5" customHeight="1" x14ac:dyDescent="0.5">
      <c r="A164" s="329" t="s">
        <v>304</v>
      </c>
      <c r="B164" s="330"/>
      <c r="C164" s="330"/>
      <c r="D164" s="330"/>
      <c r="E164" s="330"/>
      <c r="F164" s="331"/>
      <c r="G164" s="258">
        <f t="shared" ref="G164:U164" si="16">SUM(G7:G163)</f>
        <v>322643104</v>
      </c>
      <c r="H164" s="258">
        <f t="shared" si="16"/>
        <v>326250000</v>
      </c>
      <c r="I164" s="258">
        <f t="shared" si="16"/>
        <v>309034800</v>
      </c>
      <c r="J164" s="258">
        <f t="shared" si="16"/>
        <v>298553000</v>
      </c>
      <c r="K164" s="258">
        <f t="shared" si="16"/>
        <v>304527000</v>
      </c>
      <c r="L164" s="258">
        <f t="shared" si="16"/>
        <v>304081450</v>
      </c>
      <c r="M164" s="258">
        <f t="shared" si="16"/>
        <v>311811250</v>
      </c>
      <c r="N164" s="258">
        <f t="shared" si="16"/>
        <v>309496000</v>
      </c>
      <c r="O164" s="258">
        <f t="shared" si="16"/>
        <v>307421246</v>
      </c>
      <c r="P164" s="258">
        <f t="shared" si="16"/>
        <v>318461621</v>
      </c>
      <c r="Q164" s="258">
        <f t="shared" si="16"/>
        <v>318501380</v>
      </c>
      <c r="R164" s="258">
        <f t="shared" si="16"/>
        <v>320454925</v>
      </c>
      <c r="S164" s="258">
        <f t="shared" si="16"/>
        <v>3751235776</v>
      </c>
      <c r="T164" s="258">
        <f t="shared" si="16"/>
        <v>312002981.33333325</v>
      </c>
      <c r="U164" s="259">
        <f t="shared" si="16"/>
        <v>4063238757.333334</v>
      </c>
      <c r="V164" s="260"/>
      <c r="W164" s="261"/>
    </row>
    <row r="165" spans="1:23" s="3" customFormat="1" ht="28.5" customHeight="1" x14ac:dyDescent="0.3">
      <c r="A165" s="4"/>
      <c r="B165" s="177"/>
      <c r="C165" s="7"/>
      <c r="D165" s="317"/>
      <c r="E165" s="6"/>
      <c r="F165" s="249"/>
      <c r="G165" s="25"/>
      <c r="H165" s="16"/>
      <c r="I165" s="17"/>
      <c r="J165" s="17"/>
      <c r="K165" s="17"/>
      <c r="L165" s="18"/>
      <c r="M165" s="18"/>
      <c r="N165" s="18"/>
      <c r="O165" s="18"/>
      <c r="P165" s="18"/>
      <c r="Q165" s="19"/>
      <c r="R165" s="18"/>
      <c r="S165" s="20"/>
      <c r="T165" s="20"/>
      <c r="U165" s="246"/>
      <c r="V165" s="15"/>
    </row>
    <row r="166" spans="1:23" s="3" customFormat="1" ht="28.5" customHeight="1" x14ac:dyDescent="0.3">
      <c r="A166" s="4"/>
      <c r="B166" s="177"/>
      <c r="C166" s="5"/>
      <c r="D166" s="318"/>
      <c r="E166" s="1"/>
      <c r="F166" s="250"/>
      <c r="G166" s="26"/>
      <c r="H166" s="21"/>
      <c r="I166" s="18"/>
      <c r="J166" s="18"/>
      <c r="K166" s="18"/>
      <c r="L166" s="18"/>
      <c r="M166" s="18"/>
      <c r="N166" s="18"/>
      <c r="O166" s="18"/>
      <c r="P166" s="18"/>
      <c r="Q166" s="19"/>
      <c r="R166" s="18"/>
      <c r="S166" s="20"/>
      <c r="T166" s="20"/>
      <c r="U166" s="246"/>
      <c r="V166" s="15"/>
    </row>
  </sheetData>
  <autoFilter ref="A6:U166"/>
  <mergeCells count="95">
    <mergeCell ref="U68:U70"/>
    <mergeCell ref="A47:A49"/>
    <mergeCell ref="B47:B49"/>
    <mergeCell ref="C47:C49"/>
    <mergeCell ref="D47:D49"/>
    <mergeCell ref="A50:A52"/>
    <mergeCell ref="B50:B52"/>
    <mergeCell ref="C50:C52"/>
    <mergeCell ref="D50:D52"/>
    <mergeCell ref="U56:U58"/>
    <mergeCell ref="C63:C64"/>
    <mergeCell ref="D63:D64"/>
    <mergeCell ref="A68:A70"/>
    <mergeCell ref="B68:B70"/>
    <mergeCell ref="C68:C70"/>
    <mergeCell ref="D68:D70"/>
    <mergeCell ref="U53:U55"/>
    <mergeCell ref="U59:U60"/>
    <mergeCell ref="U61:U62"/>
    <mergeCell ref="U63:U64"/>
    <mergeCell ref="A56:A58"/>
    <mergeCell ref="B56:B58"/>
    <mergeCell ref="C56:C58"/>
    <mergeCell ref="D56:D58"/>
    <mergeCell ref="C53:C55"/>
    <mergeCell ref="D53:D55"/>
    <mergeCell ref="A61:A62"/>
    <mergeCell ref="B61:B62"/>
    <mergeCell ref="C61:C62"/>
    <mergeCell ref="D61:D62"/>
    <mergeCell ref="A63:A64"/>
    <mergeCell ref="B63:B64"/>
    <mergeCell ref="A11:A13"/>
    <mergeCell ref="C11:C13"/>
    <mergeCell ref="D11:D13"/>
    <mergeCell ref="B11:B13"/>
    <mergeCell ref="C26:C28"/>
    <mergeCell ref="A14:A16"/>
    <mergeCell ref="A20:A22"/>
    <mergeCell ref="A17:A19"/>
    <mergeCell ref="D59:D60"/>
    <mergeCell ref="A59:A60"/>
    <mergeCell ref="B59:B60"/>
    <mergeCell ref="C59:C60"/>
    <mergeCell ref="A53:A55"/>
    <mergeCell ref="B53:B55"/>
    <mergeCell ref="A3:S3"/>
    <mergeCell ref="A7:A10"/>
    <mergeCell ref="B7:B10"/>
    <mergeCell ref="C7:C10"/>
    <mergeCell ref="D7:D10"/>
    <mergeCell ref="A4:U4"/>
    <mergeCell ref="A5:U5"/>
    <mergeCell ref="U7:U10"/>
    <mergeCell ref="A38:A40"/>
    <mergeCell ref="B14:B16"/>
    <mergeCell ref="C14:C16"/>
    <mergeCell ref="B17:B19"/>
    <mergeCell ref="C17:C19"/>
    <mergeCell ref="B20:B22"/>
    <mergeCell ref="C20:C22"/>
    <mergeCell ref="B23:B25"/>
    <mergeCell ref="C23:C25"/>
    <mergeCell ref="B26:B28"/>
    <mergeCell ref="A23:A25"/>
    <mergeCell ref="A26:A28"/>
    <mergeCell ref="D38:D40"/>
    <mergeCell ref="C38:C40"/>
    <mergeCell ref="B38:B40"/>
    <mergeCell ref="D14:D16"/>
    <mergeCell ref="D17:D19"/>
    <mergeCell ref="D20:D22"/>
    <mergeCell ref="D23:D25"/>
    <mergeCell ref="D26:D28"/>
    <mergeCell ref="A44:A46"/>
    <mergeCell ref="A41:A43"/>
    <mergeCell ref="B41:B43"/>
    <mergeCell ref="C41:C43"/>
    <mergeCell ref="D41:D43"/>
    <mergeCell ref="A164:F164"/>
    <mergeCell ref="D35:D37"/>
    <mergeCell ref="C35:C37"/>
    <mergeCell ref="A29:A31"/>
    <mergeCell ref="B29:B31"/>
    <mergeCell ref="C29:C31"/>
    <mergeCell ref="D29:D31"/>
    <mergeCell ref="A32:A34"/>
    <mergeCell ref="B32:B34"/>
    <mergeCell ref="C32:C34"/>
    <mergeCell ref="D32:D34"/>
    <mergeCell ref="A35:A37"/>
    <mergeCell ref="B35:B37"/>
    <mergeCell ref="D44:D46"/>
    <mergeCell ref="C44:C46"/>
    <mergeCell ref="B44:B46"/>
  </mergeCells>
  <conditionalFormatting sqref="D41 D38 D14:D35 D44 D11 D151:D152 D154 C98:D110 C91:D92 C112:D127 D93:D149">
    <cfRule type="containsText" dxfId="31" priority="48" operator="containsText" text="COBRO">
      <formula>NOT(ISERROR(SEARCH("COBRO",C11)))</formula>
    </cfRule>
  </conditionalFormatting>
  <conditionalFormatting sqref="D41 D38 D14:D35 D44 D11 D151:D152 D154 C98:D110 C91:D92 C112:D127 D93:D149">
    <cfRule type="containsText" dxfId="30" priority="47" operator="containsText" text="NO COBRO">
      <formula>NOT(ISERROR(SEARCH("NO COBRO",C11)))</formula>
    </cfRule>
  </conditionalFormatting>
  <conditionalFormatting sqref="D47">
    <cfRule type="containsText" dxfId="29" priority="34" operator="containsText" text="COBRO">
      <formula>NOT(ISERROR(SEARCH("COBRO",D47)))</formula>
    </cfRule>
  </conditionalFormatting>
  <conditionalFormatting sqref="D47">
    <cfRule type="containsText" dxfId="28" priority="33" operator="containsText" text="NO COBRO">
      <formula>NOT(ISERROR(SEARCH("NO COBRO",D47)))</formula>
    </cfRule>
  </conditionalFormatting>
  <conditionalFormatting sqref="D50">
    <cfRule type="containsText" dxfId="27" priority="30" operator="containsText" text="COBRO">
      <formula>NOT(ISERROR(SEARCH("COBRO",D50)))</formula>
    </cfRule>
  </conditionalFormatting>
  <conditionalFormatting sqref="D50">
    <cfRule type="containsText" dxfId="26" priority="29" operator="containsText" text="NO COBRO">
      <formula>NOT(ISERROR(SEARCH("NO COBRO",D50)))</formula>
    </cfRule>
  </conditionalFormatting>
  <conditionalFormatting sqref="D155">
    <cfRule type="containsText" dxfId="25" priority="28" operator="containsText" text="COBRO">
      <formula>NOT(ISERROR(SEARCH("COBRO",D155)))</formula>
    </cfRule>
  </conditionalFormatting>
  <conditionalFormatting sqref="D155">
    <cfRule type="containsText" dxfId="24" priority="27" operator="containsText" text="NO COBRO">
      <formula>NOT(ISERROR(SEARCH("NO COBRO",D155)))</formula>
    </cfRule>
  </conditionalFormatting>
  <conditionalFormatting sqref="D156">
    <cfRule type="containsText" dxfId="23" priority="26" operator="containsText" text="COBRO">
      <formula>NOT(ISERROR(SEARCH("COBRO",D156)))</formula>
    </cfRule>
  </conditionalFormatting>
  <conditionalFormatting sqref="D156">
    <cfRule type="containsText" dxfId="22" priority="25" operator="containsText" text="NO COBRO">
      <formula>NOT(ISERROR(SEARCH("NO COBRO",D156)))</formula>
    </cfRule>
  </conditionalFormatting>
  <conditionalFormatting sqref="D157">
    <cfRule type="containsText" dxfId="21" priority="24" operator="containsText" text="COBRO">
      <formula>NOT(ISERROR(SEARCH("COBRO",D157)))</formula>
    </cfRule>
  </conditionalFormatting>
  <conditionalFormatting sqref="D157">
    <cfRule type="containsText" dxfId="20" priority="23" operator="containsText" text="NO COBRO">
      <formula>NOT(ISERROR(SEARCH("NO COBRO",D157)))</formula>
    </cfRule>
  </conditionalFormatting>
  <conditionalFormatting sqref="D162">
    <cfRule type="containsText" dxfId="19" priority="22" operator="containsText" text="COBRO">
      <formula>NOT(ISERROR(SEARCH("COBRO",D162)))</formula>
    </cfRule>
  </conditionalFormatting>
  <conditionalFormatting sqref="D162">
    <cfRule type="containsText" dxfId="18" priority="21" operator="containsText" text="NO COBRO">
      <formula>NOT(ISERROR(SEARCH("NO COBRO",D162)))</formula>
    </cfRule>
  </conditionalFormatting>
  <conditionalFormatting sqref="D161">
    <cfRule type="containsText" dxfId="17" priority="20" operator="containsText" text="COBRO">
      <formula>NOT(ISERROR(SEARCH("COBRO",D161)))</formula>
    </cfRule>
  </conditionalFormatting>
  <conditionalFormatting sqref="D161">
    <cfRule type="containsText" dxfId="16" priority="19" operator="containsText" text="NO COBRO">
      <formula>NOT(ISERROR(SEARCH("NO COBRO",D161)))</formula>
    </cfRule>
  </conditionalFormatting>
  <conditionalFormatting sqref="D160">
    <cfRule type="containsText" dxfId="15" priority="18" operator="containsText" text="COBRO">
      <formula>NOT(ISERROR(SEARCH("COBRO",D160)))</formula>
    </cfRule>
  </conditionalFormatting>
  <conditionalFormatting sqref="D160">
    <cfRule type="containsText" dxfId="14" priority="17" operator="containsText" text="NO COBRO">
      <formula>NOT(ISERROR(SEARCH("NO COBRO",D160)))</formula>
    </cfRule>
  </conditionalFormatting>
  <conditionalFormatting sqref="D159">
    <cfRule type="containsText" dxfId="13" priority="16" operator="containsText" text="COBRO">
      <formula>NOT(ISERROR(SEARCH("COBRO",D159)))</formula>
    </cfRule>
  </conditionalFormatting>
  <conditionalFormatting sqref="D159">
    <cfRule type="containsText" dxfId="12" priority="15" operator="containsText" text="NO COBRO">
      <formula>NOT(ISERROR(SEARCH("NO COBRO",D159)))</formula>
    </cfRule>
  </conditionalFormatting>
  <conditionalFormatting sqref="D158">
    <cfRule type="containsText" dxfId="11" priority="12" operator="containsText" text="COBRO">
      <formula>NOT(ISERROR(SEARCH("COBRO",D158)))</formula>
    </cfRule>
  </conditionalFormatting>
  <conditionalFormatting sqref="D158">
    <cfRule type="containsText" dxfId="10" priority="11" operator="containsText" text="NO COBRO">
      <formula>NOT(ISERROR(SEARCH("NO COBRO",D158)))</formula>
    </cfRule>
  </conditionalFormatting>
  <conditionalFormatting sqref="D163">
    <cfRule type="containsText" dxfId="9" priority="10" operator="containsText" text="COBRO">
      <formula>NOT(ISERROR(SEARCH("COBRO",D163)))</formula>
    </cfRule>
  </conditionalFormatting>
  <conditionalFormatting sqref="D163">
    <cfRule type="containsText" dxfId="8" priority="9" operator="containsText" text="NO COBRO">
      <formula>NOT(ISERROR(SEARCH("NO COBRO",D163)))</formula>
    </cfRule>
  </conditionalFormatting>
  <conditionalFormatting sqref="D150">
    <cfRule type="containsText" dxfId="7" priority="6" operator="containsText" text="COBRO">
      <formula>NOT(ISERROR(SEARCH("COBRO",D150)))</formula>
    </cfRule>
  </conditionalFormatting>
  <conditionalFormatting sqref="D150">
    <cfRule type="containsText" dxfId="6" priority="5" operator="containsText" text="NO COBRO">
      <formula>NOT(ISERROR(SEARCH("NO COBRO",D150)))</formula>
    </cfRule>
  </conditionalFormatting>
  <conditionalFormatting sqref="D153">
    <cfRule type="containsText" dxfId="5" priority="2" operator="containsText" text="COBRO">
      <formula>NOT(ISERROR(SEARCH("COBRO",D153)))</formula>
    </cfRule>
  </conditionalFormatting>
  <conditionalFormatting sqref="D153">
    <cfRule type="containsText" dxfId="4" priority="1" operator="containsText" text="NO COBRO">
      <formula>NOT(ISERROR(SEARCH("NO COBRO",D153)))</formula>
    </cfRule>
  </conditionalFormatting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47"/>
    <col min="17" max="17" width="11.42578125" style="48"/>
    <col min="18" max="18" width="11.42578125" style="49"/>
    <col min="21" max="22" width="11.42578125" style="50"/>
  </cols>
  <sheetData>
    <row r="1" spans="1:22" x14ac:dyDescent="0.25">
      <c r="A1" t="s">
        <v>105</v>
      </c>
    </row>
    <row r="5" spans="1:22" ht="15" customHeight="1" x14ac:dyDescent="0.25">
      <c r="A5" s="156" t="s">
        <v>106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</row>
    <row r="6" spans="1:22" ht="15" customHeight="1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</row>
    <row r="7" spans="1:22" ht="21" x14ac:dyDescent="0.25">
      <c r="A7" s="51"/>
      <c r="B7" s="51"/>
      <c r="C7" s="52"/>
      <c r="D7" s="52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3"/>
      <c r="R7" s="51"/>
      <c r="S7" s="51"/>
      <c r="T7" s="51"/>
    </row>
    <row r="8" spans="1:22" s="54" customFormat="1" x14ac:dyDescent="0.2">
      <c r="B8" s="55" t="s">
        <v>107</v>
      </c>
      <c r="C8" s="56"/>
      <c r="D8" s="57" t="s">
        <v>108</v>
      </c>
      <c r="E8" s="56"/>
      <c r="Q8" s="58"/>
      <c r="R8" s="59"/>
      <c r="U8" s="60"/>
      <c r="V8" s="60"/>
    </row>
    <row r="9" spans="1:22" s="54" customFormat="1" x14ac:dyDescent="0.2">
      <c r="B9" s="55" t="s">
        <v>109</v>
      </c>
      <c r="C9" s="56"/>
      <c r="D9" s="57" t="s">
        <v>110</v>
      </c>
      <c r="E9" s="56"/>
      <c r="Q9" s="58"/>
      <c r="R9" s="59"/>
      <c r="U9" s="60"/>
      <c r="V9" s="60"/>
    </row>
    <row r="10" spans="1:22" s="54" customFormat="1" x14ac:dyDescent="0.2">
      <c r="B10" s="55" t="s">
        <v>111</v>
      </c>
      <c r="C10" s="56"/>
      <c r="D10" s="57" t="s">
        <v>112</v>
      </c>
      <c r="E10" s="56"/>
      <c r="Q10" s="58"/>
      <c r="R10" s="59"/>
      <c r="U10" s="60"/>
      <c r="V10" s="60"/>
    </row>
    <row r="11" spans="1:22" s="54" customFormat="1" x14ac:dyDescent="0.2">
      <c r="B11" s="61"/>
      <c r="C11" s="61"/>
      <c r="D11" s="61"/>
      <c r="Q11" s="58"/>
      <c r="R11" s="59"/>
      <c r="U11" s="60"/>
      <c r="V11" s="60"/>
    </row>
    <row r="12" spans="1:22" ht="15" customHeight="1" x14ac:dyDescent="0.25">
      <c r="A12" s="157" t="s">
        <v>113</v>
      </c>
      <c r="B12" s="158" t="s">
        <v>114</v>
      </c>
      <c r="C12" s="157" t="s">
        <v>115</v>
      </c>
      <c r="D12" s="157" t="s">
        <v>116</v>
      </c>
      <c r="E12" s="157" t="s">
        <v>0</v>
      </c>
      <c r="F12" s="157" t="s">
        <v>1</v>
      </c>
      <c r="G12" s="157" t="s">
        <v>2</v>
      </c>
      <c r="H12" s="157" t="s">
        <v>3</v>
      </c>
      <c r="I12" s="157" t="s">
        <v>4</v>
      </c>
      <c r="J12" s="157" t="s">
        <v>5</v>
      </c>
      <c r="K12" s="157" t="s">
        <v>6</v>
      </c>
      <c r="L12" s="157" t="s">
        <v>7</v>
      </c>
      <c r="M12" s="157" t="s">
        <v>117</v>
      </c>
      <c r="N12" s="157" t="s">
        <v>9</v>
      </c>
      <c r="O12" s="157" t="s">
        <v>10</v>
      </c>
      <c r="P12" s="157" t="s">
        <v>11</v>
      </c>
      <c r="Q12" s="159" t="s">
        <v>118</v>
      </c>
      <c r="R12" s="160" t="s">
        <v>119</v>
      </c>
      <c r="S12" s="161" t="s">
        <v>120</v>
      </c>
      <c r="T12" s="157" t="s">
        <v>121</v>
      </c>
    </row>
    <row r="13" spans="1:22" x14ac:dyDescent="0.25">
      <c r="A13" s="162"/>
      <c r="B13" s="163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4"/>
      <c r="R13" s="165"/>
      <c r="S13" s="166"/>
      <c r="T13" s="162"/>
    </row>
    <row r="14" spans="1:22" s="2" customFormat="1" ht="45" x14ac:dyDescent="0.25">
      <c r="A14" s="62">
        <v>1</v>
      </c>
      <c r="B14" s="11">
        <v>2195253</v>
      </c>
      <c r="C14" s="29" t="s">
        <v>27</v>
      </c>
      <c r="D14" s="63" t="s">
        <v>122</v>
      </c>
      <c r="E14" s="32">
        <v>250000</v>
      </c>
      <c r="F14" s="45">
        <v>250000</v>
      </c>
      <c r="G14" s="45">
        <v>250000</v>
      </c>
      <c r="H14" s="45">
        <v>250000</v>
      </c>
      <c r="I14" s="45">
        <v>250000</v>
      </c>
      <c r="J14" s="45">
        <v>250000</v>
      </c>
      <c r="K14" s="32">
        <v>250000</v>
      </c>
      <c r="L14" s="45">
        <v>250000</v>
      </c>
      <c r="M14" s="45">
        <v>250000</v>
      </c>
      <c r="N14" s="32">
        <v>250000</v>
      </c>
      <c r="O14" s="32">
        <v>250000</v>
      </c>
      <c r="P14" s="46">
        <v>250000</v>
      </c>
      <c r="Q14" s="64">
        <f>SUM(E14:P14)</f>
        <v>3000000</v>
      </c>
      <c r="R14" s="65"/>
      <c r="S14" s="66">
        <f>(Q14/12)-R14</f>
        <v>250000</v>
      </c>
      <c r="T14" s="67"/>
      <c r="U14" s="68"/>
      <c r="V14" s="69"/>
    </row>
    <row r="15" spans="1:22" s="2" customFormat="1" ht="33.75" x14ac:dyDescent="0.25">
      <c r="A15" s="62">
        <v>2</v>
      </c>
      <c r="B15" s="30">
        <v>1247058</v>
      </c>
      <c r="C15" s="31" t="s">
        <v>28</v>
      </c>
      <c r="D15" s="63" t="s">
        <v>123</v>
      </c>
      <c r="E15" s="32">
        <v>0</v>
      </c>
      <c r="F15" s="45">
        <v>250000</v>
      </c>
      <c r="G15" s="45">
        <v>250000</v>
      </c>
      <c r="H15" s="45">
        <v>250000</v>
      </c>
      <c r="I15" s="45">
        <v>250000</v>
      </c>
      <c r="J15" s="45">
        <v>250000</v>
      </c>
      <c r="K15" s="32">
        <v>250000</v>
      </c>
      <c r="L15" s="45">
        <v>250000</v>
      </c>
      <c r="M15" s="45">
        <v>250000</v>
      </c>
      <c r="N15" s="32">
        <v>250000</v>
      </c>
      <c r="O15" s="32">
        <v>250000</v>
      </c>
      <c r="P15" s="46">
        <v>250000</v>
      </c>
      <c r="Q15" s="64">
        <f t="shared" ref="Q15:Q78" si="0">SUM(E15:P15)</f>
        <v>2750000</v>
      </c>
      <c r="R15" s="65"/>
      <c r="S15" s="66">
        <f t="shared" ref="S15:S78" si="1">(Q15/12)-R15</f>
        <v>229166.66666666666</v>
      </c>
      <c r="T15" s="67"/>
      <c r="U15" s="68"/>
      <c r="V15" s="69"/>
    </row>
    <row r="16" spans="1:22" s="2" customFormat="1" ht="33.75" x14ac:dyDescent="0.25">
      <c r="A16" s="62">
        <v>3</v>
      </c>
      <c r="B16" s="30">
        <v>674207</v>
      </c>
      <c r="C16" s="31" t="s">
        <v>29</v>
      </c>
      <c r="D16" s="63" t="s">
        <v>124</v>
      </c>
      <c r="E16" s="32">
        <v>0</v>
      </c>
      <c r="F16" s="45">
        <v>0</v>
      </c>
      <c r="G16" s="45">
        <v>250000</v>
      </c>
      <c r="H16" s="45">
        <v>250000</v>
      </c>
      <c r="I16" s="45">
        <v>250000</v>
      </c>
      <c r="J16" s="45">
        <v>250000</v>
      </c>
      <c r="K16" s="32">
        <v>250000</v>
      </c>
      <c r="L16" s="45">
        <v>250000</v>
      </c>
      <c r="M16" s="45">
        <v>250000</v>
      </c>
      <c r="N16" s="32">
        <v>250000</v>
      </c>
      <c r="O16" s="32">
        <v>250000</v>
      </c>
      <c r="P16" s="46">
        <v>250000</v>
      </c>
      <c r="Q16" s="64">
        <f t="shared" si="0"/>
        <v>2500000</v>
      </c>
      <c r="R16" s="65"/>
      <c r="S16" s="66">
        <f t="shared" si="1"/>
        <v>208333.33333333334</v>
      </c>
      <c r="T16" s="67"/>
      <c r="U16" s="68"/>
      <c r="V16" s="69"/>
    </row>
    <row r="17" spans="1:22" s="2" customFormat="1" ht="33.75" x14ac:dyDescent="0.25">
      <c r="A17" s="62">
        <v>4</v>
      </c>
      <c r="B17" s="30">
        <v>4047847</v>
      </c>
      <c r="C17" s="31" t="s">
        <v>30</v>
      </c>
      <c r="D17" s="63" t="s">
        <v>125</v>
      </c>
      <c r="E17" s="32">
        <v>600000</v>
      </c>
      <c r="F17" s="32">
        <v>600000</v>
      </c>
      <c r="G17" s="32">
        <v>600000</v>
      </c>
      <c r="H17" s="45">
        <v>900000</v>
      </c>
      <c r="I17" s="45">
        <v>900000</v>
      </c>
      <c r="J17" s="45">
        <v>900000</v>
      </c>
      <c r="K17" s="32">
        <v>360000</v>
      </c>
      <c r="L17" s="45">
        <v>0</v>
      </c>
      <c r="M17" s="32">
        <v>900000</v>
      </c>
      <c r="N17" s="32">
        <v>900000</v>
      </c>
      <c r="O17" s="32">
        <v>900000</v>
      </c>
      <c r="P17" s="46">
        <v>900000</v>
      </c>
      <c r="Q17" s="64">
        <f t="shared" si="0"/>
        <v>8460000</v>
      </c>
      <c r="R17" s="65"/>
      <c r="S17" s="66">
        <f t="shared" si="1"/>
        <v>705000</v>
      </c>
      <c r="T17" s="67"/>
      <c r="U17" s="68"/>
      <c r="V17" s="69"/>
    </row>
    <row r="18" spans="1:22" s="2" customFormat="1" ht="45" x14ac:dyDescent="0.25">
      <c r="A18" s="62">
        <v>5</v>
      </c>
      <c r="B18" s="30">
        <v>4342942</v>
      </c>
      <c r="C18" s="31" t="s">
        <v>31</v>
      </c>
      <c r="D18" s="63" t="s">
        <v>126</v>
      </c>
      <c r="E18" s="32">
        <v>650000</v>
      </c>
      <c r="F18" s="32">
        <f>650000+350000</f>
        <v>1000000</v>
      </c>
      <c r="G18" s="32">
        <v>1000000</v>
      </c>
      <c r="H18" s="45">
        <v>1000000</v>
      </c>
      <c r="I18" s="45">
        <v>1000000</v>
      </c>
      <c r="J18" s="45">
        <v>1000000</v>
      </c>
      <c r="K18" s="32">
        <v>1000000</v>
      </c>
      <c r="L18" s="45">
        <v>1000000</v>
      </c>
      <c r="M18" s="45">
        <v>1000000</v>
      </c>
      <c r="N18" s="32">
        <v>1000000</v>
      </c>
      <c r="O18" s="32">
        <v>1000000</v>
      </c>
      <c r="P18" s="46">
        <v>1000000</v>
      </c>
      <c r="Q18" s="64">
        <f t="shared" si="0"/>
        <v>11650000</v>
      </c>
      <c r="R18" s="65"/>
      <c r="S18" s="66">
        <f t="shared" si="1"/>
        <v>970833.33333333337</v>
      </c>
      <c r="T18" s="67"/>
      <c r="U18" s="68"/>
      <c r="V18" s="69"/>
    </row>
    <row r="19" spans="1:22" s="2" customFormat="1" ht="33.75" x14ac:dyDescent="0.25">
      <c r="A19" s="62">
        <v>6</v>
      </c>
      <c r="B19" s="30">
        <v>1825838</v>
      </c>
      <c r="C19" s="31" t="s">
        <v>32</v>
      </c>
      <c r="D19" s="63" t="s">
        <v>127</v>
      </c>
      <c r="E19" s="32">
        <v>650000</v>
      </c>
      <c r="F19" s="32">
        <f>650000+350000</f>
        <v>1000000</v>
      </c>
      <c r="G19" s="32">
        <v>1000000</v>
      </c>
      <c r="H19" s="32">
        <v>1000000</v>
      </c>
      <c r="I19" s="45">
        <v>1000000</v>
      </c>
      <c r="J19" s="45">
        <v>1000000</v>
      </c>
      <c r="K19" s="32">
        <v>1000000</v>
      </c>
      <c r="L19" s="45">
        <v>1000000</v>
      </c>
      <c r="M19" s="45">
        <v>1000000</v>
      </c>
      <c r="N19" s="32">
        <v>1000000</v>
      </c>
      <c r="O19" s="32">
        <v>1000000</v>
      </c>
      <c r="P19" s="46">
        <v>1000000</v>
      </c>
      <c r="Q19" s="64">
        <f t="shared" si="0"/>
        <v>11650000</v>
      </c>
      <c r="R19" s="65"/>
      <c r="S19" s="66">
        <f t="shared" si="1"/>
        <v>970833.33333333337</v>
      </c>
      <c r="T19" s="67"/>
      <c r="U19" s="68"/>
      <c r="V19" s="69"/>
    </row>
    <row r="20" spans="1:22" s="2" customFormat="1" ht="45" x14ac:dyDescent="0.25">
      <c r="A20" s="62">
        <v>7</v>
      </c>
      <c r="B20" s="12">
        <v>4854405</v>
      </c>
      <c r="C20" s="31" t="s">
        <v>33</v>
      </c>
      <c r="D20" s="63" t="s">
        <v>128</v>
      </c>
      <c r="E20" s="32">
        <v>800000</v>
      </c>
      <c r="F20" s="32">
        <v>800000</v>
      </c>
      <c r="G20" s="32">
        <v>800000</v>
      </c>
      <c r="H20" s="32">
        <v>800000</v>
      </c>
      <c r="I20" s="45">
        <v>800000</v>
      </c>
      <c r="J20" s="45">
        <v>800000</v>
      </c>
      <c r="K20" s="32">
        <v>800000</v>
      </c>
      <c r="L20" s="45">
        <v>800000</v>
      </c>
      <c r="M20" s="45">
        <v>800000</v>
      </c>
      <c r="N20" s="32">
        <v>800000</v>
      </c>
      <c r="O20" s="32">
        <v>800000</v>
      </c>
      <c r="P20" s="46">
        <v>800000</v>
      </c>
      <c r="Q20" s="64">
        <f t="shared" si="0"/>
        <v>9600000</v>
      </c>
      <c r="R20" s="65"/>
      <c r="S20" s="66">
        <f t="shared" si="1"/>
        <v>800000</v>
      </c>
      <c r="T20" s="67"/>
      <c r="U20" s="68"/>
      <c r="V20" s="69"/>
    </row>
    <row r="21" spans="1:22" s="2" customFormat="1" ht="45" x14ac:dyDescent="0.25">
      <c r="A21" s="62">
        <v>8</v>
      </c>
      <c r="B21" s="30">
        <v>1622628</v>
      </c>
      <c r="C21" s="31" t="s">
        <v>34</v>
      </c>
      <c r="D21" s="63" t="s">
        <v>129</v>
      </c>
      <c r="E21" s="32">
        <v>800000</v>
      </c>
      <c r="F21" s="45">
        <v>800000</v>
      </c>
      <c r="G21" s="32">
        <v>800000</v>
      </c>
      <c r="H21" s="32">
        <v>800000</v>
      </c>
      <c r="I21" s="45">
        <v>800000</v>
      </c>
      <c r="J21" s="45">
        <v>800000</v>
      </c>
      <c r="K21" s="32">
        <v>800000</v>
      </c>
      <c r="L21" s="45">
        <v>800000</v>
      </c>
      <c r="M21" s="45">
        <v>800000</v>
      </c>
      <c r="N21" s="32">
        <v>800000</v>
      </c>
      <c r="O21" s="32">
        <v>800000</v>
      </c>
      <c r="P21" s="46">
        <v>800000</v>
      </c>
      <c r="Q21" s="64">
        <f t="shared" si="0"/>
        <v>9600000</v>
      </c>
      <c r="R21" s="65"/>
      <c r="S21" s="66">
        <f t="shared" si="1"/>
        <v>800000</v>
      </c>
      <c r="T21" s="67"/>
      <c r="U21" s="68"/>
      <c r="V21" s="69"/>
    </row>
    <row r="22" spans="1:22" s="2" customFormat="1" ht="45" x14ac:dyDescent="0.25">
      <c r="A22" s="62">
        <v>9</v>
      </c>
      <c r="B22" s="30">
        <v>3647154</v>
      </c>
      <c r="C22" s="31" t="s">
        <v>35</v>
      </c>
      <c r="D22" s="63" t="s">
        <v>130</v>
      </c>
      <c r="E22" s="32">
        <v>800000</v>
      </c>
      <c r="F22" s="45">
        <v>800000</v>
      </c>
      <c r="G22" s="32">
        <v>800000</v>
      </c>
      <c r="H22" s="32">
        <v>800000</v>
      </c>
      <c r="I22" s="45">
        <v>800000</v>
      </c>
      <c r="J22" s="45">
        <v>800000</v>
      </c>
      <c r="K22" s="32">
        <v>800000</v>
      </c>
      <c r="L22" s="45">
        <v>800000</v>
      </c>
      <c r="M22" s="45">
        <v>800000</v>
      </c>
      <c r="N22" s="32">
        <v>800000</v>
      </c>
      <c r="O22" s="32">
        <v>800000</v>
      </c>
      <c r="P22" s="46">
        <v>800000</v>
      </c>
      <c r="Q22" s="64">
        <f t="shared" si="0"/>
        <v>9600000</v>
      </c>
      <c r="R22" s="65"/>
      <c r="S22" s="66">
        <f t="shared" si="1"/>
        <v>800000</v>
      </c>
      <c r="T22" s="67"/>
      <c r="U22" s="68"/>
      <c r="V22" s="69"/>
    </row>
    <row r="23" spans="1:22" s="2" customFormat="1" ht="45" x14ac:dyDescent="0.25">
      <c r="A23" s="62">
        <v>10</v>
      </c>
      <c r="B23" s="30">
        <v>4497976</v>
      </c>
      <c r="C23" s="31" t="s">
        <v>36</v>
      </c>
      <c r="D23" s="63" t="s">
        <v>131</v>
      </c>
      <c r="E23" s="32">
        <v>900000</v>
      </c>
      <c r="F23" s="45">
        <v>900000</v>
      </c>
      <c r="G23" s="32">
        <v>900000</v>
      </c>
      <c r="H23" s="45">
        <v>900000</v>
      </c>
      <c r="I23" s="32">
        <v>900000</v>
      </c>
      <c r="J23" s="45">
        <v>900000</v>
      </c>
      <c r="K23" s="32">
        <v>360000</v>
      </c>
      <c r="L23" s="45">
        <v>0</v>
      </c>
      <c r="M23" s="45">
        <v>900000</v>
      </c>
      <c r="N23" s="32">
        <v>900000</v>
      </c>
      <c r="O23" s="32">
        <v>900000</v>
      </c>
      <c r="P23" s="46">
        <v>900000</v>
      </c>
      <c r="Q23" s="64">
        <f t="shared" si="0"/>
        <v>9360000</v>
      </c>
      <c r="R23" s="65"/>
      <c r="S23" s="66">
        <f t="shared" si="1"/>
        <v>780000</v>
      </c>
      <c r="T23" s="67"/>
      <c r="U23" s="68"/>
      <c r="V23" s="69"/>
    </row>
    <row r="24" spans="1:22" s="2" customFormat="1" ht="45" x14ac:dyDescent="0.25">
      <c r="A24" s="62">
        <v>11</v>
      </c>
      <c r="B24" s="12">
        <v>5150504</v>
      </c>
      <c r="C24" s="31" t="s">
        <v>37</v>
      </c>
      <c r="D24" s="63" t="s">
        <v>132</v>
      </c>
      <c r="E24" s="32">
        <v>900000</v>
      </c>
      <c r="F24" s="45">
        <v>900000</v>
      </c>
      <c r="G24" s="45">
        <v>900000</v>
      </c>
      <c r="H24" s="45">
        <v>900000</v>
      </c>
      <c r="I24" s="45">
        <v>900000</v>
      </c>
      <c r="J24" s="45">
        <v>900000</v>
      </c>
      <c r="K24" s="32">
        <v>900000</v>
      </c>
      <c r="L24" s="45">
        <v>900000</v>
      </c>
      <c r="M24" s="45">
        <v>900000</v>
      </c>
      <c r="N24" s="32">
        <v>900000</v>
      </c>
      <c r="O24" s="32">
        <v>900000</v>
      </c>
      <c r="P24" s="46">
        <v>900000</v>
      </c>
      <c r="Q24" s="64">
        <f t="shared" si="0"/>
        <v>10800000</v>
      </c>
      <c r="R24" s="65"/>
      <c r="S24" s="66">
        <f t="shared" si="1"/>
        <v>900000</v>
      </c>
      <c r="T24" s="67"/>
      <c r="U24" s="68"/>
      <c r="V24" s="69"/>
    </row>
    <row r="25" spans="1:22" s="2" customFormat="1" ht="45" x14ac:dyDescent="0.25">
      <c r="A25" s="62">
        <v>12</v>
      </c>
      <c r="B25" s="30">
        <v>5107522</v>
      </c>
      <c r="C25" s="31" t="s">
        <v>38</v>
      </c>
      <c r="D25" s="63" t="s">
        <v>133</v>
      </c>
      <c r="E25" s="32">
        <v>900000</v>
      </c>
      <c r="F25" s="45">
        <v>900000</v>
      </c>
      <c r="G25" s="45">
        <v>900000</v>
      </c>
      <c r="H25" s="45">
        <v>900000</v>
      </c>
      <c r="I25" s="45">
        <v>900000</v>
      </c>
      <c r="J25" s="45">
        <v>900000</v>
      </c>
      <c r="K25" s="32">
        <v>360000</v>
      </c>
      <c r="L25" s="45">
        <v>0</v>
      </c>
      <c r="M25" s="45">
        <v>900000</v>
      </c>
      <c r="N25" s="32">
        <v>900000</v>
      </c>
      <c r="O25" s="32">
        <v>900000</v>
      </c>
      <c r="P25" s="46">
        <v>900000</v>
      </c>
      <c r="Q25" s="64">
        <f t="shared" si="0"/>
        <v>9360000</v>
      </c>
      <c r="R25" s="65"/>
      <c r="S25" s="66">
        <f t="shared" si="1"/>
        <v>780000</v>
      </c>
      <c r="T25" s="67"/>
      <c r="U25" s="68"/>
      <c r="V25" s="69"/>
    </row>
    <row r="26" spans="1:22" s="2" customFormat="1" ht="33.75" x14ac:dyDescent="0.25">
      <c r="A26" s="62">
        <v>13</v>
      </c>
      <c r="B26" s="30">
        <v>4153152</v>
      </c>
      <c r="C26" s="31" t="s">
        <v>39</v>
      </c>
      <c r="D26" s="63" t="s">
        <v>134</v>
      </c>
      <c r="E26" s="32">
        <v>900000</v>
      </c>
      <c r="F26" s="45">
        <v>900000</v>
      </c>
      <c r="G26" s="45">
        <v>900000</v>
      </c>
      <c r="H26" s="45">
        <v>900000</v>
      </c>
      <c r="I26" s="45">
        <v>900000</v>
      </c>
      <c r="J26" s="45">
        <v>900000</v>
      </c>
      <c r="K26" s="32">
        <v>360000</v>
      </c>
      <c r="L26" s="45">
        <v>0</v>
      </c>
      <c r="M26" s="45">
        <v>900000</v>
      </c>
      <c r="N26" s="32">
        <v>900000</v>
      </c>
      <c r="O26" s="32">
        <v>900000</v>
      </c>
      <c r="P26" s="46">
        <v>900000</v>
      </c>
      <c r="Q26" s="64">
        <f t="shared" si="0"/>
        <v>9360000</v>
      </c>
      <c r="R26" s="65"/>
      <c r="S26" s="66">
        <f t="shared" si="1"/>
        <v>780000</v>
      </c>
      <c r="T26" s="67"/>
      <c r="U26" s="68"/>
      <c r="V26" s="69"/>
    </row>
    <row r="27" spans="1:22" s="2" customFormat="1" ht="45" x14ac:dyDescent="0.25">
      <c r="A27" s="62">
        <v>14</v>
      </c>
      <c r="B27" s="12">
        <v>5839447</v>
      </c>
      <c r="C27" s="31" t="s">
        <v>40</v>
      </c>
      <c r="D27" s="63" t="s">
        <v>135</v>
      </c>
      <c r="E27" s="32">
        <v>900000</v>
      </c>
      <c r="F27" s="45">
        <v>900000</v>
      </c>
      <c r="G27" s="45">
        <v>900000</v>
      </c>
      <c r="H27" s="45">
        <v>900000</v>
      </c>
      <c r="I27" s="45">
        <v>900000</v>
      </c>
      <c r="J27" s="45">
        <v>900000</v>
      </c>
      <c r="K27" s="32">
        <v>360000</v>
      </c>
      <c r="L27" s="45">
        <v>0</v>
      </c>
      <c r="M27" s="45">
        <v>900000</v>
      </c>
      <c r="N27" s="32">
        <v>900000</v>
      </c>
      <c r="O27" s="32">
        <v>900000</v>
      </c>
      <c r="P27" s="46">
        <v>900000</v>
      </c>
      <c r="Q27" s="64">
        <f t="shared" si="0"/>
        <v>9360000</v>
      </c>
      <c r="R27" s="65"/>
      <c r="S27" s="66">
        <f t="shared" si="1"/>
        <v>780000</v>
      </c>
      <c r="T27" s="67"/>
      <c r="U27" s="68"/>
      <c r="V27" s="69"/>
    </row>
    <row r="28" spans="1:22" s="2" customFormat="1" ht="22.5" x14ac:dyDescent="0.25">
      <c r="A28" s="62">
        <v>15</v>
      </c>
      <c r="B28" s="12">
        <v>5710249</v>
      </c>
      <c r="C28" s="31" t="s">
        <v>41</v>
      </c>
      <c r="D28" s="63" t="s">
        <v>135</v>
      </c>
      <c r="E28" s="32">
        <v>900000</v>
      </c>
      <c r="F28" s="45">
        <v>900000</v>
      </c>
      <c r="G28" s="45">
        <v>900000</v>
      </c>
      <c r="H28" s="45">
        <v>900000</v>
      </c>
      <c r="I28" s="45">
        <v>900000</v>
      </c>
      <c r="J28" s="45">
        <v>900000</v>
      </c>
      <c r="K28" s="32">
        <v>360000</v>
      </c>
      <c r="L28" s="45">
        <v>0</v>
      </c>
      <c r="M28" s="45">
        <v>900000</v>
      </c>
      <c r="N28" s="32">
        <v>900000</v>
      </c>
      <c r="O28" s="32">
        <v>900000</v>
      </c>
      <c r="P28" s="46">
        <v>900000</v>
      </c>
      <c r="Q28" s="64">
        <f t="shared" si="0"/>
        <v>9360000</v>
      </c>
      <c r="R28" s="65"/>
      <c r="S28" s="66">
        <f t="shared" si="1"/>
        <v>780000</v>
      </c>
      <c r="T28" s="67"/>
      <c r="U28" s="68"/>
      <c r="V28" s="69"/>
    </row>
    <row r="29" spans="1:22" s="2" customFormat="1" ht="45" x14ac:dyDescent="0.25">
      <c r="A29" s="62">
        <v>16</v>
      </c>
      <c r="B29" s="30">
        <v>5542075</v>
      </c>
      <c r="C29" s="31" t="s">
        <v>42</v>
      </c>
      <c r="D29" s="63" t="s">
        <v>136</v>
      </c>
      <c r="E29" s="32">
        <v>900000</v>
      </c>
      <c r="F29" s="45">
        <v>900000</v>
      </c>
      <c r="G29" s="45">
        <v>900000</v>
      </c>
      <c r="H29" s="45">
        <v>900000</v>
      </c>
      <c r="I29" s="45">
        <v>900000</v>
      </c>
      <c r="J29" s="45">
        <v>900000</v>
      </c>
      <c r="K29" s="32">
        <v>360000</v>
      </c>
      <c r="L29" s="45">
        <v>0</v>
      </c>
      <c r="M29" s="45">
        <v>0</v>
      </c>
      <c r="N29" s="32">
        <v>630000</v>
      </c>
      <c r="O29" s="32">
        <v>900000</v>
      </c>
      <c r="P29" s="46">
        <v>900000</v>
      </c>
      <c r="Q29" s="64">
        <f t="shared" si="0"/>
        <v>8190000</v>
      </c>
      <c r="R29" s="65"/>
      <c r="S29" s="66">
        <f t="shared" si="1"/>
        <v>682500</v>
      </c>
      <c r="T29" s="67"/>
      <c r="U29" s="68"/>
      <c r="V29" s="69"/>
    </row>
    <row r="30" spans="1:22" s="2" customFormat="1" ht="45" x14ac:dyDescent="0.25">
      <c r="A30" s="62">
        <v>17</v>
      </c>
      <c r="B30" s="12">
        <v>3727802</v>
      </c>
      <c r="C30" s="31" t="s">
        <v>43</v>
      </c>
      <c r="D30" s="63" t="s">
        <v>137</v>
      </c>
      <c r="E30" s="32">
        <v>510000</v>
      </c>
      <c r="F30" s="32">
        <v>900000</v>
      </c>
      <c r="G30" s="45">
        <v>900000</v>
      </c>
      <c r="H30" s="45">
        <v>900000</v>
      </c>
      <c r="I30" s="45">
        <v>900000</v>
      </c>
      <c r="J30" s="45">
        <v>900000</v>
      </c>
      <c r="K30" s="32">
        <v>360000</v>
      </c>
      <c r="L30" s="45">
        <v>0</v>
      </c>
      <c r="M30" s="45">
        <v>900000</v>
      </c>
      <c r="N30" s="32">
        <v>900000</v>
      </c>
      <c r="O30" s="32">
        <v>900000</v>
      </c>
      <c r="P30" s="46">
        <v>900000</v>
      </c>
      <c r="Q30" s="64">
        <f t="shared" si="0"/>
        <v>8970000</v>
      </c>
      <c r="R30" s="65"/>
      <c r="S30" s="66">
        <f t="shared" si="1"/>
        <v>747500</v>
      </c>
      <c r="T30" s="67"/>
      <c r="U30" s="68"/>
      <c r="V30" s="69"/>
    </row>
    <row r="31" spans="1:22" s="2" customFormat="1" ht="33.75" x14ac:dyDescent="0.25">
      <c r="A31" s="62">
        <v>18</v>
      </c>
      <c r="B31" s="30">
        <v>4571522</v>
      </c>
      <c r="C31" s="31" t="s">
        <v>44</v>
      </c>
      <c r="D31" s="63" t="s">
        <v>138</v>
      </c>
      <c r="E31" s="32">
        <v>900000</v>
      </c>
      <c r="F31" s="45">
        <v>900000</v>
      </c>
      <c r="G31" s="45">
        <v>900000</v>
      </c>
      <c r="H31" s="45">
        <v>900000</v>
      </c>
      <c r="I31" s="45">
        <v>900000</v>
      </c>
      <c r="J31" s="45">
        <v>900000</v>
      </c>
      <c r="K31" s="32">
        <v>900000</v>
      </c>
      <c r="L31" s="45">
        <v>900000</v>
      </c>
      <c r="M31" s="45">
        <v>900000</v>
      </c>
      <c r="N31" s="32">
        <v>900000</v>
      </c>
      <c r="O31" s="32">
        <v>900000</v>
      </c>
      <c r="P31" s="46">
        <v>900000</v>
      </c>
      <c r="Q31" s="64">
        <f t="shared" si="0"/>
        <v>10800000</v>
      </c>
      <c r="R31" s="65"/>
      <c r="S31" s="66">
        <f t="shared" si="1"/>
        <v>900000</v>
      </c>
      <c r="T31" s="67"/>
      <c r="U31" s="68"/>
      <c r="V31" s="69"/>
    </row>
    <row r="32" spans="1:22" s="2" customFormat="1" ht="33.75" x14ac:dyDescent="0.25">
      <c r="A32" s="62">
        <v>19</v>
      </c>
      <c r="B32" s="12">
        <v>5329700</v>
      </c>
      <c r="C32" s="31" t="s">
        <v>45</v>
      </c>
      <c r="D32" s="63" t="s">
        <v>135</v>
      </c>
      <c r="E32" s="32">
        <v>900000</v>
      </c>
      <c r="F32" s="45">
        <v>900000</v>
      </c>
      <c r="G32" s="45">
        <v>900000</v>
      </c>
      <c r="H32" s="45">
        <v>900000</v>
      </c>
      <c r="I32" s="45">
        <v>900000</v>
      </c>
      <c r="J32" s="45">
        <v>900000</v>
      </c>
      <c r="K32" s="32">
        <v>900000</v>
      </c>
      <c r="L32" s="45">
        <v>0</v>
      </c>
      <c r="M32" s="45">
        <v>900000</v>
      </c>
      <c r="N32" s="32">
        <v>900000</v>
      </c>
      <c r="O32" s="32">
        <v>900000</v>
      </c>
      <c r="P32" s="46">
        <v>900000</v>
      </c>
      <c r="Q32" s="64">
        <f t="shared" si="0"/>
        <v>9900000</v>
      </c>
      <c r="R32" s="65"/>
      <c r="S32" s="66">
        <f t="shared" si="1"/>
        <v>825000</v>
      </c>
      <c r="T32" s="67"/>
      <c r="U32" s="68"/>
      <c r="V32" s="69"/>
    </row>
    <row r="33" spans="1:22" s="2" customFormat="1" ht="45" x14ac:dyDescent="0.25">
      <c r="A33" s="62">
        <v>20</v>
      </c>
      <c r="B33" s="30">
        <v>3650527</v>
      </c>
      <c r="C33" s="31" t="s">
        <v>46</v>
      </c>
      <c r="D33" s="63" t="s">
        <v>139</v>
      </c>
      <c r="E33" s="32">
        <v>900000</v>
      </c>
      <c r="F33" s="45">
        <v>900000</v>
      </c>
      <c r="G33" s="32">
        <v>900000</v>
      </c>
      <c r="H33" s="32">
        <v>900000</v>
      </c>
      <c r="I33" s="32">
        <v>900000</v>
      </c>
      <c r="J33" s="45">
        <v>900000</v>
      </c>
      <c r="K33" s="46">
        <v>360000</v>
      </c>
      <c r="L33" s="45">
        <v>0</v>
      </c>
      <c r="M33" s="45">
        <v>0</v>
      </c>
      <c r="N33" s="32">
        <v>630000</v>
      </c>
      <c r="O33" s="32">
        <v>900000</v>
      </c>
      <c r="P33" s="46">
        <v>900000</v>
      </c>
      <c r="Q33" s="64">
        <f t="shared" si="0"/>
        <v>8190000</v>
      </c>
      <c r="R33" s="65"/>
      <c r="S33" s="66">
        <f t="shared" si="1"/>
        <v>682500</v>
      </c>
      <c r="T33" s="67"/>
      <c r="U33" s="68"/>
      <c r="V33" s="69"/>
    </row>
    <row r="34" spans="1:22" s="2" customFormat="1" ht="45" x14ac:dyDescent="0.25">
      <c r="A34" s="62">
        <v>21</v>
      </c>
      <c r="B34" s="32">
        <v>5458114</v>
      </c>
      <c r="C34" s="31" t="s">
        <v>47</v>
      </c>
      <c r="D34" s="63" t="s">
        <v>140</v>
      </c>
      <c r="E34" s="45">
        <v>0</v>
      </c>
      <c r="F34" s="45">
        <v>0</v>
      </c>
      <c r="G34" s="70">
        <v>0</v>
      </c>
      <c r="H34" s="70">
        <v>0</v>
      </c>
      <c r="I34" s="70">
        <v>900000</v>
      </c>
      <c r="J34" s="70">
        <v>900000</v>
      </c>
      <c r="K34" s="32">
        <v>360000</v>
      </c>
      <c r="L34" s="45">
        <v>0</v>
      </c>
      <c r="M34" s="45">
        <v>900000</v>
      </c>
      <c r="N34" s="32">
        <v>900000</v>
      </c>
      <c r="O34" s="32">
        <v>900000</v>
      </c>
      <c r="P34" s="46">
        <v>900000</v>
      </c>
      <c r="Q34" s="64">
        <f t="shared" si="0"/>
        <v>5760000</v>
      </c>
      <c r="R34" s="71"/>
      <c r="S34" s="66">
        <f t="shared" si="1"/>
        <v>480000</v>
      </c>
      <c r="T34" s="67"/>
      <c r="U34" s="68"/>
      <c r="V34" s="69"/>
    </row>
    <row r="35" spans="1:22" s="2" customFormat="1" ht="45" x14ac:dyDescent="0.25">
      <c r="A35" s="62">
        <v>22</v>
      </c>
      <c r="B35" s="32">
        <v>5758616</v>
      </c>
      <c r="C35" s="31" t="s">
        <v>48</v>
      </c>
      <c r="D35" s="63" t="s">
        <v>133</v>
      </c>
      <c r="E35" s="45">
        <v>0</v>
      </c>
      <c r="F35" s="45">
        <v>0</v>
      </c>
      <c r="G35" s="72">
        <v>480000</v>
      </c>
      <c r="H35" s="70">
        <v>900000</v>
      </c>
      <c r="I35" s="70">
        <v>900000</v>
      </c>
      <c r="J35" s="70">
        <v>900000</v>
      </c>
      <c r="K35" s="32">
        <v>900000</v>
      </c>
      <c r="L35" s="45">
        <v>900000</v>
      </c>
      <c r="M35" s="45">
        <v>0</v>
      </c>
      <c r="N35" s="32">
        <v>0</v>
      </c>
      <c r="O35" s="32">
        <v>0</v>
      </c>
      <c r="P35" s="73">
        <v>600000</v>
      </c>
      <c r="Q35" s="64">
        <f t="shared" si="0"/>
        <v>5580000</v>
      </c>
      <c r="R35" s="71"/>
      <c r="S35" s="66">
        <f t="shared" si="1"/>
        <v>465000</v>
      </c>
      <c r="T35" s="67"/>
      <c r="U35" s="68"/>
      <c r="V35" s="69"/>
    </row>
    <row r="36" spans="1:22" s="2" customFormat="1" ht="33.75" x14ac:dyDescent="0.25">
      <c r="A36" s="62">
        <v>23</v>
      </c>
      <c r="B36" s="30">
        <v>3018275</v>
      </c>
      <c r="C36" s="31" t="s">
        <v>49</v>
      </c>
      <c r="D36" s="63" t="s">
        <v>141</v>
      </c>
      <c r="E36" s="32">
        <v>1000000</v>
      </c>
      <c r="F36" s="45">
        <v>1000000</v>
      </c>
      <c r="G36" s="45">
        <v>1000000</v>
      </c>
      <c r="H36" s="45">
        <v>1000000</v>
      </c>
      <c r="I36" s="45">
        <v>1000000</v>
      </c>
      <c r="J36" s="45">
        <v>1000000</v>
      </c>
      <c r="K36" s="32">
        <v>1665000</v>
      </c>
      <c r="L36" s="32">
        <v>1395000</v>
      </c>
      <c r="M36" s="32">
        <v>1350000</v>
      </c>
      <c r="N36" s="32">
        <v>1620000</v>
      </c>
      <c r="O36" s="32">
        <v>1350000</v>
      </c>
      <c r="P36" s="46">
        <f>45000*26</f>
        <v>1170000</v>
      </c>
      <c r="Q36" s="64">
        <f t="shared" si="0"/>
        <v>14550000</v>
      </c>
      <c r="R36" s="65"/>
      <c r="S36" s="66">
        <f t="shared" si="1"/>
        <v>1212500</v>
      </c>
      <c r="T36" s="67"/>
      <c r="U36" s="68"/>
      <c r="V36" s="69"/>
    </row>
    <row r="37" spans="1:22" s="2" customFormat="1" ht="33.75" x14ac:dyDescent="0.25">
      <c r="A37" s="62">
        <v>24</v>
      </c>
      <c r="B37" s="30">
        <v>4539928</v>
      </c>
      <c r="C37" s="31" t="s">
        <v>50</v>
      </c>
      <c r="D37" s="63" t="s">
        <v>134</v>
      </c>
      <c r="E37" s="32">
        <v>1000000</v>
      </c>
      <c r="F37" s="45">
        <v>1000000</v>
      </c>
      <c r="G37" s="45">
        <v>1000000</v>
      </c>
      <c r="H37" s="45">
        <v>1000000</v>
      </c>
      <c r="I37" s="45">
        <v>1000000</v>
      </c>
      <c r="J37" s="45">
        <v>1000000</v>
      </c>
      <c r="K37" s="32">
        <v>1000000</v>
      </c>
      <c r="L37" s="45">
        <v>1000000</v>
      </c>
      <c r="M37" s="45">
        <v>1000000</v>
      </c>
      <c r="N37" s="32">
        <v>1000000</v>
      </c>
      <c r="O37" s="32">
        <v>1000000</v>
      </c>
      <c r="P37" s="46">
        <v>1000000</v>
      </c>
      <c r="Q37" s="64">
        <f t="shared" si="0"/>
        <v>12000000</v>
      </c>
      <c r="R37" s="65"/>
      <c r="S37" s="66">
        <f t="shared" si="1"/>
        <v>1000000</v>
      </c>
      <c r="T37" s="67"/>
      <c r="U37" s="68"/>
      <c r="V37" s="69"/>
    </row>
    <row r="38" spans="1:22" s="2" customFormat="1" ht="33.75" x14ac:dyDescent="0.25">
      <c r="A38" s="62">
        <v>25</v>
      </c>
      <c r="B38" s="12">
        <v>2350924</v>
      </c>
      <c r="C38" s="31" t="s">
        <v>51</v>
      </c>
      <c r="D38" s="63" t="s">
        <v>142</v>
      </c>
      <c r="E38" s="32">
        <v>433333.33333333337</v>
      </c>
      <c r="F38" s="45">
        <v>1000000</v>
      </c>
      <c r="G38" s="45">
        <v>1000000</v>
      </c>
      <c r="H38" s="45">
        <v>1000000</v>
      </c>
      <c r="I38" s="45">
        <v>1000000</v>
      </c>
      <c r="J38" s="45">
        <v>1000000</v>
      </c>
      <c r="K38" s="32">
        <v>1000000</v>
      </c>
      <c r="L38" s="45">
        <v>1000000</v>
      </c>
      <c r="M38" s="45">
        <v>1000000</v>
      </c>
      <c r="N38" s="32">
        <v>1000000</v>
      </c>
      <c r="O38" s="32">
        <v>1000000</v>
      </c>
      <c r="P38" s="46">
        <v>1000000</v>
      </c>
      <c r="Q38" s="64">
        <f t="shared" si="0"/>
        <v>11433333.333333334</v>
      </c>
      <c r="R38" s="65"/>
      <c r="S38" s="66">
        <f t="shared" si="1"/>
        <v>952777.77777777787</v>
      </c>
      <c r="T38" s="67"/>
      <c r="U38" s="68"/>
      <c r="V38" s="69"/>
    </row>
    <row r="39" spans="1:22" s="2" customFormat="1" ht="45" x14ac:dyDescent="0.25">
      <c r="A39" s="62">
        <v>26</v>
      </c>
      <c r="B39" s="30">
        <v>3411258</v>
      </c>
      <c r="C39" s="31" t="s">
        <v>52</v>
      </c>
      <c r="D39" s="63" t="s">
        <v>143</v>
      </c>
      <c r="E39" s="45">
        <v>1000000</v>
      </c>
      <c r="F39" s="45">
        <v>1000000</v>
      </c>
      <c r="G39" s="45">
        <v>1000000</v>
      </c>
      <c r="H39" s="45">
        <v>1000000</v>
      </c>
      <c r="I39" s="45">
        <v>1000000</v>
      </c>
      <c r="J39" s="45">
        <v>1000000</v>
      </c>
      <c r="K39" s="32">
        <v>1000000</v>
      </c>
      <c r="L39" s="45">
        <v>1000000</v>
      </c>
      <c r="M39" s="45">
        <v>1000000</v>
      </c>
      <c r="N39" s="32">
        <v>1000000</v>
      </c>
      <c r="O39" s="32">
        <v>1000000</v>
      </c>
      <c r="P39" s="46">
        <v>1000000</v>
      </c>
      <c r="Q39" s="64">
        <f t="shared" si="0"/>
        <v>12000000</v>
      </c>
      <c r="R39" s="65"/>
      <c r="S39" s="66">
        <f t="shared" si="1"/>
        <v>1000000</v>
      </c>
      <c r="T39" s="67"/>
      <c r="U39" s="68"/>
      <c r="V39" s="69"/>
    </row>
    <row r="40" spans="1:22" s="2" customFormat="1" ht="45" x14ac:dyDescent="0.25">
      <c r="A40" s="62">
        <v>27</v>
      </c>
      <c r="B40" s="30">
        <v>781764</v>
      </c>
      <c r="C40" s="31" t="s">
        <v>53</v>
      </c>
      <c r="D40" s="63" t="s">
        <v>144</v>
      </c>
      <c r="E40" s="32">
        <v>1000000</v>
      </c>
      <c r="F40" s="45">
        <v>1000000</v>
      </c>
      <c r="G40" s="45">
        <v>1000000</v>
      </c>
      <c r="H40" s="45">
        <v>1000000</v>
      </c>
      <c r="I40" s="45">
        <v>1000000</v>
      </c>
      <c r="J40" s="45">
        <v>1000000</v>
      </c>
      <c r="K40" s="32">
        <v>1000000</v>
      </c>
      <c r="L40" s="45">
        <v>1200000</v>
      </c>
      <c r="M40" s="45">
        <v>1200000</v>
      </c>
      <c r="N40" s="32">
        <v>1200000</v>
      </c>
      <c r="O40" s="32">
        <v>1200000</v>
      </c>
      <c r="P40" s="46">
        <v>1200000</v>
      </c>
      <c r="Q40" s="64">
        <f t="shared" si="0"/>
        <v>13000000</v>
      </c>
      <c r="R40" s="65"/>
      <c r="S40" s="66">
        <f t="shared" si="1"/>
        <v>1083333.3333333333</v>
      </c>
      <c r="T40" s="67"/>
      <c r="U40" s="68"/>
      <c r="V40" s="69"/>
    </row>
    <row r="41" spans="1:22" s="2" customFormat="1" ht="33.75" x14ac:dyDescent="0.25">
      <c r="A41" s="62">
        <v>28</v>
      </c>
      <c r="B41" s="30">
        <v>902609</v>
      </c>
      <c r="C41" s="31" t="s">
        <v>54</v>
      </c>
      <c r="D41" s="63" t="s">
        <v>135</v>
      </c>
      <c r="E41" s="32">
        <v>1000000</v>
      </c>
      <c r="F41" s="45">
        <v>1000000</v>
      </c>
      <c r="G41" s="45">
        <v>1000000</v>
      </c>
      <c r="H41" s="45">
        <v>1000000</v>
      </c>
      <c r="I41" s="45">
        <v>1000000</v>
      </c>
      <c r="J41" s="32">
        <v>1000000</v>
      </c>
      <c r="K41" s="32">
        <v>1000000</v>
      </c>
      <c r="L41" s="45">
        <v>1000000</v>
      </c>
      <c r="M41" s="45">
        <v>1000000</v>
      </c>
      <c r="N41" s="32">
        <v>1000000</v>
      </c>
      <c r="O41" s="32">
        <v>0</v>
      </c>
      <c r="P41" s="73">
        <v>666667</v>
      </c>
      <c r="Q41" s="64">
        <f t="shared" si="0"/>
        <v>10666667</v>
      </c>
      <c r="R41" s="65"/>
      <c r="S41" s="66">
        <f t="shared" si="1"/>
        <v>888888.91666666663</v>
      </c>
      <c r="T41" s="67"/>
      <c r="U41" s="68"/>
      <c r="V41" s="69"/>
    </row>
    <row r="42" spans="1:22" s="2" customFormat="1" ht="33.75" x14ac:dyDescent="0.25">
      <c r="A42" s="62">
        <v>29</v>
      </c>
      <c r="B42" s="30">
        <v>1009762</v>
      </c>
      <c r="C42" s="31" t="s">
        <v>55</v>
      </c>
      <c r="D42" s="63" t="s">
        <v>145</v>
      </c>
      <c r="E42" s="32">
        <v>1000000</v>
      </c>
      <c r="F42" s="45">
        <v>1000000</v>
      </c>
      <c r="G42" s="45">
        <v>1000000</v>
      </c>
      <c r="H42" s="45">
        <v>1000000</v>
      </c>
      <c r="I42" s="45">
        <v>1000000</v>
      </c>
      <c r="J42" s="45">
        <v>1000000</v>
      </c>
      <c r="K42" s="32">
        <v>1000000</v>
      </c>
      <c r="L42" s="45">
        <v>1000000</v>
      </c>
      <c r="M42" s="45">
        <v>0</v>
      </c>
      <c r="N42" s="32">
        <v>0</v>
      </c>
      <c r="O42" s="32">
        <v>866666.66666666674</v>
      </c>
      <c r="P42" s="45">
        <v>1000000</v>
      </c>
      <c r="Q42" s="64">
        <f t="shared" si="0"/>
        <v>9866666.666666666</v>
      </c>
      <c r="R42" s="65"/>
      <c r="S42" s="66">
        <f t="shared" si="1"/>
        <v>822222.22222222213</v>
      </c>
      <c r="T42" s="67"/>
      <c r="U42" s="68"/>
      <c r="V42" s="69"/>
    </row>
    <row r="43" spans="1:22" s="2" customFormat="1" ht="45" x14ac:dyDescent="0.25">
      <c r="A43" s="62">
        <v>30</v>
      </c>
      <c r="B43" s="30">
        <v>5081227</v>
      </c>
      <c r="C43" s="31" t="s">
        <v>56</v>
      </c>
      <c r="D43" s="63" t="s">
        <v>146</v>
      </c>
      <c r="E43" s="32">
        <v>1000000</v>
      </c>
      <c r="F43" s="45">
        <v>1000000</v>
      </c>
      <c r="G43" s="45">
        <v>1000000</v>
      </c>
      <c r="H43" s="45">
        <v>1000000</v>
      </c>
      <c r="I43" s="45">
        <v>1000000</v>
      </c>
      <c r="J43" s="45">
        <v>1000000</v>
      </c>
      <c r="K43" s="32">
        <v>400000</v>
      </c>
      <c r="L43" s="45">
        <v>0</v>
      </c>
      <c r="M43" s="45">
        <v>0</v>
      </c>
      <c r="N43" s="32">
        <v>1000000</v>
      </c>
      <c r="O43" s="32">
        <v>1000000</v>
      </c>
      <c r="P43" s="46">
        <v>1000000</v>
      </c>
      <c r="Q43" s="64">
        <f t="shared" si="0"/>
        <v>9400000</v>
      </c>
      <c r="R43" s="65"/>
      <c r="S43" s="66">
        <f t="shared" si="1"/>
        <v>783333.33333333337</v>
      </c>
      <c r="T43" s="67"/>
      <c r="U43" s="68"/>
      <c r="V43" s="69"/>
    </row>
    <row r="44" spans="1:22" s="2" customFormat="1" ht="45" x14ac:dyDescent="0.25">
      <c r="A44" s="62">
        <v>31</v>
      </c>
      <c r="B44" s="12">
        <v>4505075</v>
      </c>
      <c r="C44" s="31" t="s">
        <v>57</v>
      </c>
      <c r="D44" s="63" t="s">
        <v>147</v>
      </c>
      <c r="E44" s="32">
        <v>1000000</v>
      </c>
      <c r="F44" s="45">
        <v>1000000</v>
      </c>
      <c r="G44" s="45">
        <v>1000000</v>
      </c>
      <c r="H44" s="45">
        <v>1000000</v>
      </c>
      <c r="I44" s="45">
        <v>1000000</v>
      </c>
      <c r="J44" s="45">
        <v>1000000</v>
      </c>
      <c r="K44" s="32">
        <v>1000000</v>
      </c>
      <c r="L44" s="45">
        <v>1000000</v>
      </c>
      <c r="M44" s="45">
        <v>1000000</v>
      </c>
      <c r="N44" s="32">
        <v>1000000</v>
      </c>
      <c r="O44" s="32">
        <v>1000000</v>
      </c>
      <c r="P44" s="46">
        <v>1000000</v>
      </c>
      <c r="Q44" s="64">
        <f t="shared" si="0"/>
        <v>12000000</v>
      </c>
      <c r="R44" s="65"/>
      <c r="S44" s="66">
        <f t="shared" si="1"/>
        <v>1000000</v>
      </c>
      <c r="T44" s="67"/>
      <c r="U44" s="68"/>
      <c r="V44" s="69"/>
    </row>
    <row r="45" spans="1:22" s="2" customFormat="1" ht="33.75" x14ac:dyDescent="0.25">
      <c r="A45" s="62">
        <v>32</v>
      </c>
      <c r="B45" s="30">
        <v>894956</v>
      </c>
      <c r="C45" s="31" t="s">
        <v>58</v>
      </c>
      <c r="D45" s="63" t="s">
        <v>145</v>
      </c>
      <c r="E45" s="32">
        <v>1000000</v>
      </c>
      <c r="F45" s="45">
        <v>1000000</v>
      </c>
      <c r="G45" s="45">
        <v>1000000</v>
      </c>
      <c r="H45" s="45">
        <v>1000000</v>
      </c>
      <c r="I45" s="45">
        <v>1000000</v>
      </c>
      <c r="J45" s="45">
        <v>1000000</v>
      </c>
      <c r="K45" s="32">
        <v>1000000</v>
      </c>
      <c r="L45" s="45">
        <v>1000000</v>
      </c>
      <c r="M45" s="45">
        <v>1000000</v>
      </c>
      <c r="N45" s="32">
        <v>1000000</v>
      </c>
      <c r="O45" s="32">
        <v>1000000</v>
      </c>
      <c r="P45" s="46">
        <v>1000000</v>
      </c>
      <c r="Q45" s="64">
        <f t="shared" si="0"/>
        <v>12000000</v>
      </c>
      <c r="R45" s="65"/>
      <c r="S45" s="66">
        <f t="shared" si="1"/>
        <v>1000000</v>
      </c>
      <c r="T45" s="67"/>
      <c r="U45" s="68"/>
      <c r="V45" s="69"/>
    </row>
    <row r="46" spans="1:22" s="2" customFormat="1" ht="45" x14ac:dyDescent="0.25">
      <c r="A46" s="62">
        <v>33</v>
      </c>
      <c r="B46" s="30">
        <v>2338413</v>
      </c>
      <c r="C46" s="31" t="s">
        <v>59</v>
      </c>
      <c r="D46" s="63" t="s">
        <v>148</v>
      </c>
      <c r="E46" s="32">
        <v>0</v>
      </c>
      <c r="F46" s="45">
        <v>1000000</v>
      </c>
      <c r="G46" s="45">
        <v>1000000</v>
      </c>
      <c r="H46" s="45">
        <v>1000000</v>
      </c>
      <c r="I46" s="45">
        <v>1000000</v>
      </c>
      <c r="J46" s="45">
        <v>1000000</v>
      </c>
      <c r="K46" s="32">
        <v>1000000</v>
      </c>
      <c r="L46" s="45">
        <v>1000000</v>
      </c>
      <c r="M46" s="45">
        <v>1000000</v>
      </c>
      <c r="N46" s="32">
        <v>1000000</v>
      </c>
      <c r="O46" s="32">
        <v>1000000</v>
      </c>
      <c r="P46" s="46">
        <v>1000000</v>
      </c>
      <c r="Q46" s="64">
        <f t="shared" si="0"/>
        <v>11000000</v>
      </c>
      <c r="R46" s="65"/>
      <c r="S46" s="66">
        <f t="shared" si="1"/>
        <v>916666.66666666663</v>
      </c>
      <c r="T46" s="67"/>
      <c r="U46" s="68"/>
      <c r="V46" s="69"/>
    </row>
    <row r="47" spans="1:22" s="2" customFormat="1" ht="45" x14ac:dyDescent="0.25">
      <c r="A47" s="62">
        <v>34</v>
      </c>
      <c r="B47" s="30">
        <v>2815330</v>
      </c>
      <c r="C47" s="31" t="s">
        <v>60</v>
      </c>
      <c r="D47" s="63" t="s">
        <v>149</v>
      </c>
      <c r="E47" s="32">
        <v>0</v>
      </c>
      <c r="F47" s="45">
        <v>1200000</v>
      </c>
      <c r="G47" s="45">
        <f>1200000+240000</f>
        <v>1440000</v>
      </c>
      <c r="H47" s="32">
        <v>1200000</v>
      </c>
      <c r="I47" s="45">
        <v>1200000</v>
      </c>
      <c r="J47" s="32">
        <v>1200000</v>
      </c>
      <c r="K47" s="32">
        <v>1200000</v>
      </c>
      <c r="L47" s="45">
        <v>1200000</v>
      </c>
      <c r="M47" s="32">
        <v>1200000</v>
      </c>
      <c r="N47" s="32">
        <v>1200000</v>
      </c>
      <c r="O47" s="32">
        <f>1200000+350000</f>
        <v>1550000</v>
      </c>
      <c r="P47" s="46">
        <v>1200000</v>
      </c>
      <c r="Q47" s="64">
        <f t="shared" si="0"/>
        <v>13790000</v>
      </c>
      <c r="R47" s="65"/>
      <c r="S47" s="66">
        <f t="shared" si="1"/>
        <v>1149166.6666666667</v>
      </c>
      <c r="T47" s="67"/>
      <c r="U47" s="68"/>
      <c r="V47" s="69"/>
    </row>
    <row r="48" spans="1:22" s="2" customFormat="1" ht="33.75" x14ac:dyDescent="0.25">
      <c r="A48" s="62">
        <v>35</v>
      </c>
      <c r="B48" s="30">
        <v>1248854</v>
      </c>
      <c r="C48" s="31" t="s">
        <v>61</v>
      </c>
      <c r="D48" s="63" t="s">
        <v>150</v>
      </c>
      <c r="E48" s="32">
        <v>1200000</v>
      </c>
      <c r="F48" s="45">
        <v>1200000</v>
      </c>
      <c r="G48" s="45">
        <v>1200000</v>
      </c>
      <c r="H48" s="45">
        <v>1200000</v>
      </c>
      <c r="I48" s="45">
        <v>1200000</v>
      </c>
      <c r="J48" s="45">
        <v>1200000</v>
      </c>
      <c r="K48" s="32">
        <v>1200000</v>
      </c>
      <c r="L48" s="45">
        <v>1200000</v>
      </c>
      <c r="M48" s="45">
        <v>1200000</v>
      </c>
      <c r="N48" s="32">
        <v>1200000</v>
      </c>
      <c r="O48" s="32">
        <v>1200000</v>
      </c>
      <c r="P48" s="46">
        <v>1200000</v>
      </c>
      <c r="Q48" s="64">
        <f t="shared" si="0"/>
        <v>14400000</v>
      </c>
      <c r="R48" s="65"/>
      <c r="S48" s="66">
        <f t="shared" si="1"/>
        <v>1200000</v>
      </c>
      <c r="T48" s="67"/>
      <c r="U48" s="68"/>
      <c r="V48" s="69"/>
    </row>
    <row r="49" spans="1:22" s="2" customFormat="1" ht="33.75" x14ac:dyDescent="0.25">
      <c r="A49" s="62">
        <v>36</v>
      </c>
      <c r="B49" s="30">
        <v>4436076</v>
      </c>
      <c r="C49" s="31" t="s">
        <v>62</v>
      </c>
      <c r="D49" s="63" t="s">
        <v>151</v>
      </c>
      <c r="E49" s="32">
        <v>1200000</v>
      </c>
      <c r="F49" s="45">
        <v>1200000</v>
      </c>
      <c r="G49" s="45">
        <v>1200000</v>
      </c>
      <c r="H49" s="45">
        <v>1200000</v>
      </c>
      <c r="I49" s="45">
        <v>1200000</v>
      </c>
      <c r="J49" s="45">
        <v>1200000</v>
      </c>
      <c r="K49" s="32">
        <v>1200000</v>
      </c>
      <c r="L49" s="45">
        <v>1200000</v>
      </c>
      <c r="M49" s="45">
        <v>1200000</v>
      </c>
      <c r="N49" s="32">
        <v>1200000</v>
      </c>
      <c r="O49" s="32">
        <v>1200000</v>
      </c>
      <c r="P49" s="46">
        <v>1200000</v>
      </c>
      <c r="Q49" s="64">
        <f t="shared" si="0"/>
        <v>14400000</v>
      </c>
      <c r="R49" s="65"/>
      <c r="S49" s="66">
        <f t="shared" si="1"/>
        <v>1200000</v>
      </c>
      <c r="T49" s="67"/>
      <c r="U49" s="68"/>
      <c r="V49" s="69"/>
    </row>
    <row r="50" spans="1:22" s="2" customFormat="1" ht="33.75" x14ac:dyDescent="0.25">
      <c r="A50" s="62">
        <v>37</v>
      </c>
      <c r="B50" s="12">
        <v>5335213</v>
      </c>
      <c r="C50" s="31" t="s">
        <v>63</v>
      </c>
      <c r="D50" s="63" t="s">
        <v>152</v>
      </c>
      <c r="E50" s="32">
        <v>1200000</v>
      </c>
      <c r="F50" s="45">
        <v>1200000</v>
      </c>
      <c r="G50" s="45">
        <v>1200000</v>
      </c>
      <c r="H50" s="45">
        <v>1200000</v>
      </c>
      <c r="I50" s="45">
        <v>1500000</v>
      </c>
      <c r="J50" s="45">
        <v>1500000</v>
      </c>
      <c r="K50" s="32">
        <v>1500000</v>
      </c>
      <c r="L50" s="45">
        <v>1500000</v>
      </c>
      <c r="M50" s="45">
        <v>1500000</v>
      </c>
      <c r="N50" s="32">
        <v>1500000</v>
      </c>
      <c r="O50" s="32">
        <v>1500000</v>
      </c>
      <c r="P50" s="46">
        <v>1500000</v>
      </c>
      <c r="Q50" s="64">
        <f t="shared" si="0"/>
        <v>16800000</v>
      </c>
      <c r="R50" s="65"/>
      <c r="S50" s="66">
        <f t="shared" si="1"/>
        <v>1400000</v>
      </c>
      <c r="T50" s="67"/>
      <c r="U50" s="68"/>
      <c r="V50" s="69"/>
    </row>
    <row r="51" spans="1:22" s="2" customFormat="1" ht="45" x14ac:dyDescent="0.25">
      <c r="A51" s="62">
        <v>38</v>
      </c>
      <c r="B51" s="30">
        <v>1244170</v>
      </c>
      <c r="C51" s="31" t="s">
        <v>64</v>
      </c>
      <c r="D51" s="63" t="s">
        <v>149</v>
      </c>
      <c r="E51" s="32">
        <v>1200000</v>
      </c>
      <c r="F51" s="45">
        <v>1200000</v>
      </c>
      <c r="G51" s="45">
        <f>1200000+240000</f>
        <v>1440000</v>
      </c>
      <c r="H51" s="45">
        <v>1200000</v>
      </c>
      <c r="I51" s="45">
        <v>1200000</v>
      </c>
      <c r="J51" s="45">
        <v>1200000</v>
      </c>
      <c r="K51" s="32">
        <v>1200000</v>
      </c>
      <c r="L51" s="45">
        <v>1200000</v>
      </c>
      <c r="M51" s="45">
        <v>1200000</v>
      </c>
      <c r="N51" s="32">
        <v>1200000</v>
      </c>
      <c r="O51" s="32">
        <f>1200000+350000</f>
        <v>1550000</v>
      </c>
      <c r="P51" s="46">
        <v>1200000</v>
      </c>
      <c r="Q51" s="64">
        <f t="shared" si="0"/>
        <v>14990000</v>
      </c>
      <c r="R51" s="65"/>
      <c r="S51" s="66">
        <f t="shared" si="1"/>
        <v>1249166.6666666667</v>
      </c>
      <c r="T51" s="67"/>
      <c r="U51" s="68"/>
      <c r="V51" s="69"/>
    </row>
    <row r="52" spans="1:22" s="2" customFormat="1" ht="18" x14ac:dyDescent="0.25">
      <c r="A52" s="62">
        <v>39</v>
      </c>
      <c r="B52" s="30">
        <v>1442118</v>
      </c>
      <c r="C52" s="33" t="s">
        <v>65</v>
      </c>
      <c r="D52" s="63" t="s">
        <v>153</v>
      </c>
      <c r="E52" s="32">
        <v>1200000</v>
      </c>
      <c r="F52" s="45">
        <f>1200000+240000</f>
        <v>1440000</v>
      </c>
      <c r="G52" s="45">
        <f>1200000+240000</f>
        <v>1440000</v>
      </c>
      <c r="H52" s="45">
        <v>1200000</v>
      </c>
      <c r="I52" s="45">
        <v>1200000</v>
      </c>
      <c r="J52" s="45">
        <v>1200000</v>
      </c>
      <c r="K52" s="32">
        <v>1200000</v>
      </c>
      <c r="L52" s="45">
        <v>1200000</v>
      </c>
      <c r="M52" s="45">
        <v>1200000</v>
      </c>
      <c r="N52" s="32">
        <v>1200000</v>
      </c>
      <c r="O52" s="32">
        <v>1200000</v>
      </c>
      <c r="P52" s="46">
        <v>1200000</v>
      </c>
      <c r="Q52" s="64">
        <f t="shared" si="0"/>
        <v>14880000</v>
      </c>
      <c r="R52" s="65">
        <v>600000</v>
      </c>
      <c r="S52" s="66">
        <f t="shared" si="1"/>
        <v>640000</v>
      </c>
      <c r="T52" s="67"/>
      <c r="U52" s="68"/>
      <c r="V52" s="69"/>
    </row>
    <row r="53" spans="1:22" s="2" customFormat="1" ht="18" x14ac:dyDescent="0.25">
      <c r="A53" s="62">
        <v>40</v>
      </c>
      <c r="B53" s="30">
        <v>3734980</v>
      </c>
      <c r="C53" s="33" t="s">
        <v>66</v>
      </c>
      <c r="D53" s="63" t="s">
        <v>154</v>
      </c>
      <c r="E53" s="32">
        <v>1200000</v>
      </c>
      <c r="F53" s="45">
        <v>1200000</v>
      </c>
      <c r="G53" s="45">
        <v>1200000</v>
      </c>
      <c r="H53" s="45">
        <v>1200000</v>
      </c>
      <c r="I53" s="45">
        <v>1200000</v>
      </c>
      <c r="J53" s="45">
        <v>1200000</v>
      </c>
      <c r="K53" s="32">
        <v>480000</v>
      </c>
      <c r="L53" s="45">
        <v>0</v>
      </c>
      <c r="M53" s="45">
        <v>1200000</v>
      </c>
      <c r="N53" s="32">
        <v>1200000</v>
      </c>
      <c r="O53" s="32">
        <v>1200000</v>
      </c>
      <c r="P53" s="46">
        <v>1200000</v>
      </c>
      <c r="Q53" s="64">
        <f t="shared" si="0"/>
        <v>12480000</v>
      </c>
      <c r="R53" s="65"/>
      <c r="S53" s="66">
        <f t="shared" si="1"/>
        <v>1040000</v>
      </c>
      <c r="T53" s="67"/>
      <c r="U53" s="68"/>
      <c r="V53" s="69"/>
    </row>
    <row r="54" spans="1:22" s="2" customFormat="1" ht="45" x14ac:dyDescent="0.25">
      <c r="A54" s="62">
        <v>41</v>
      </c>
      <c r="B54" s="30">
        <v>4649813</v>
      </c>
      <c r="C54" s="31" t="s">
        <v>67</v>
      </c>
      <c r="D54" s="63" t="s">
        <v>143</v>
      </c>
      <c r="E54" s="32">
        <v>1200000</v>
      </c>
      <c r="F54" s="45">
        <v>1200000</v>
      </c>
      <c r="G54" s="45">
        <v>1200000</v>
      </c>
      <c r="H54" s="45">
        <v>1200000</v>
      </c>
      <c r="I54" s="45">
        <v>1200000</v>
      </c>
      <c r="J54" s="45">
        <v>1200000</v>
      </c>
      <c r="K54" s="32">
        <v>1200000</v>
      </c>
      <c r="L54" s="45">
        <v>1200000</v>
      </c>
      <c r="M54" s="45">
        <v>1200000</v>
      </c>
      <c r="N54" s="32">
        <v>1200000</v>
      </c>
      <c r="O54" s="32">
        <v>1200000</v>
      </c>
      <c r="P54" s="46">
        <v>1200000</v>
      </c>
      <c r="Q54" s="64">
        <f t="shared" si="0"/>
        <v>14400000</v>
      </c>
      <c r="R54" s="65"/>
      <c r="S54" s="66">
        <f t="shared" si="1"/>
        <v>1200000</v>
      </c>
      <c r="T54" s="67"/>
      <c r="U54" s="68"/>
      <c r="V54" s="69"/>
    </row>
    <row r="55" spans="1:22" s="2" customFormat="1" ht="45" x14ac:dyDescent="0.25">
      <c r="A55" s="62">
        <v>42</v>
      </c>
      <c r="B55" s="30">
        <v>4644430</v>
      </c>
      <c r="C55" s="31" t="s">
        <v>68</v>
      </c>
      <c r="D55" s="63" t="s">
        <v>155</v>
      </c>
      <c r="E55" s="32">
        <v>1200000</v>
      </c>
      <c r="F55" s="45">
        <v>1200000</v>
      </c>
      <c r="G55" s="45">
        <v>1200000</v>
      </c>
      <c r="H55" s="45">
        <v>1200000</v>
      </c>
      <c r="I55" s="45">
        <v>1200000</v>
      </c>
      <c r="J55" s="45">
        <v>1200000</v>
      </c>
      <c r="K55" s="32">
        <v>1200000</v>
      </c>
      <c r="L55" s="45">
        <v>1200000</v>
      </c>
      <c r="M55" s="45">
        <v>1200000</v>
      </c>
      <c r="N55" s="32">
        <v>1200000</v>
      </c>
      <c r="O55" s="32">
        <v>1200000</v>
      </c>
      <c r="P55" s="46">
        <v>1200000</v>
      </c>
      <c r="Q55" s="64">
        <f t="shared" si="0"/>
        <v>14400000</v>
      </c>
      <c r="R55" s="65"/>
      <c r="S55" s="66">
        <f t="shared" si="1"/>
        <v>1200000</v>
      </c>
      <c r="T55" s="67"/>
      <c r="U55" s="68"/>
      <c r="V55" s="69"/>
    </row>
    <row r="56" spans="1:22" s="2" customFormat="1" ht="33.75" x14ac:dyDescent="0.25">
      <c r="A56" s="62">
        <v>43</v>
      </c>
      <c r="B56" s="12">
        <v>754913</v>
      </c>
      <c r="C56" s="31" t="s">
        <v>69</v>
      </c>
      <c r="D56" s="63" t="s">
        <v>132</v>
      </c>
      <c r="E56" s="32">
        <v>1200000</v>
      </c>
      <c r="F56" s="45">
        <v>1200000</v>
      </c>
      <c r="G56" s="45">
        <v>1200000</v>
      </c>
      <c r="H56" s="45">
        <v>1200000</v>
      </c>
      <c r="I56" s="45">
        <v>1200000</v>
      </c>
      <c r="J56" s="45">
        <v>1200000</v>
      </c>
      <c r="K56" s="32">
        <v>1200000</v>
      </c>
      <c r="L56" s="45">
        <v>1200000</v>
      </c>
      <c r="M56" s="45">
        <v>0</v>
      </c>
      <c r="N56" s="32">
        <v>0</v>
      </c>
      <c r="O56" s="32">
        <v>0</v>
      </c>
      <c r="P56" s="46">
        <v>1200000</v>
      </c>
      <c r="Q56" s="64">
        <f t="shared" si="0"/>
        <v>10800000</v>
      </c>
      <c r="R56" s="65"/>
      <c r="S56" s="66">
        <f t="shared" si="1"/>
        <v>900000</v>
      </c>
      <c r="T56" s="67"/>
      <c r="U56" s="68"/>
      <c r="V56" s="69"/>
    </row>
    <row r="57" spans="1:22" s="2" customFormat="1" ht="22.5" x14ac:dyDescent="0.25">
      <c r="A57" s="62">
        <v>44</v>
      </c>
      <c r="B57" s="30">
        <v>5009040</v>
      </c>
      <c r="C57" s="31" t="s">
        <v>70</v>
      </c>
      <c r="D57" s="63" t="s">
        <v>156</v>
      </c>
      <c r="E57" s="32">
        <v>800000</v>
      </c>
      <c r="F57" s="45">
        <v>1200000</v>
      </c>
      <c r="G57" s="45">
        <v>1200000</v>
      </c>
      <c r="H57" s="45">
        <v>1200000</v>
      </c>
      <c r="I57" s="45">
        <v>1200000</v>
      </c>
      <c r="J57" s="45">
        <v>1200000</v>
      </c>
      <c r="K57" s="32">
        <v>1200000</v>
      </c>
      <c r="L57" s="45">
        <v>1200000</v>
      </c>
      <c r="M57" s="32">
        <v>1200000</v>
      </c>
      <c r="N57" s="32">
        <v>1200000</v>
      </c>
      <c r="O57" s="32">
        <v>1200000</v>
      </c>
      <c r="P57" s="46">
        <v>1200000</v>
      </c>
      <c r="Q57" s="64">
        <f t="shared" si="0"/>
        <v>14000000</v>
      </c>
      <c r="R57" s="65"/>
      <c r="S57" s="66">
        <f t="shared" si="1"/>
        <v>1166666.6666666667</v>
      </c>
      <c r="T57" s="67"/>
      <c r="U57" s="68"/>
      <c r="V57" s="69"/>
    </row>
    <row r="58" spans="1:22" s="2" customFormat="1" ht="33.75" x14ac:dyDescent="0.25">
      <c r="A58" s="62">
        <v>45</v>
      </c>
      <c r="B58" s="30">
        <v>938060</v>
      </c>
      <c r="C58" s="31" t="s">
        <v>71</v>
      </c>
      <c r="D58" s="63" t="s">
        <v>135</v>
      </c>
      <c r="E58" s="32">
        <v>1200000</v>
      </c>
      <c r="F58" s="45">
        <v>1200000</v>
      </c>
      <c r="G58" s="45">
        <v>1200000</v>
      </c>
      <c r="H58" s="45">
        <v>1200000</v>
      </c>
      <c r="I58" s="45">
        <v>1200000</v>
      </c>
      <c r="J58" s="45">
        <v>1200000</v>
      </c>
      <c r="K58" s="32">
        <v>1260000</v>
      </c>
      <c r="L58" s="32">
        <v>1395000</v>
      </c>
      <c r="M58" s="32">
        <v>1395000</v>
      </c>
      <c r="N58" s="32">
        <v>1485000</v>
      </c>
      <c r="O58" s="32">
        <v>1395000</v>
      </c>
      <c r="P58" s="46">
        <f>45000*26</f>
        <v>1170000</v>
      </c>
      <c r="Q58" s="64">
        <f t="shared" si="0"/>
        <v>15300000</v>
      </c>
      <c r="R58" s="65"/>
      <c r="S58" s="66">
        <f t="shared" si="1"/>
        <v>1275000</v>
      </c>
      <c r="T58" s="67"/>
      <c r="U58" s="68"/>
      <c r="V58" s="69"/>
    </row>
    <row r="59" spans="1:22" s="2" customFormat="1" ht="33.75" x14ac:dyDescent="0.25">
      <c r="A59" s="62">
        <v>46</v>
      </c>
      <c r="B59" s="12">
        <v>4653830</v>
      </c>
      <c r="C59" s="31" t="s">
        <v>72</v>
      </c>
      <c r="D59" s="63" t="s">
        <v>157</v>
      </c>
      <c r="E59" s="32">
        <v>1200000</v>
      </c>
      <c r="F59" s="45">
        <v>1200000</v>
      </c>
      <c r="G59" s="45">
        <v>1200000</v>
      </c>
      <c r="H59" s="45">
        <v>1200000</v>
      </c>
      <c r="I59" s="45">
        <v>1200000</v>
      </c>
      <c r="J59" s="45">
        <v>1200000</v>
      </c>
      <c r="K59" s="32">
        <v>480000</v>
      </c>
      <c r="L59" s="45">
        <v>0</v>
      </c>
      <c r="M59" s="45">
        <v>1200000</v>
      </c>
      <c r="N59" s="32">
        <v>1200000</v>
      </c>
      <c r="O59" s="32">
        <v>1200000</v>
      </c>
      <c r="P59" s="46">
        <v>1200000</v>
      </c>
      <c r="Q59" s="64">
        <f t="shared" si="0"/>
        <v>12480000</v>
      </c>
      <c r="R59" s="65"/>
      <c r="S59" s="66">
        <f t="shared" si="1"/>
        <v>1040000</v>
      </c>
      <c r="T59" s="67"/>
      <c r="U59" s="68"/>
      <c r="V59" s="69"/>
    </row>
    <row r="60" spans="1:22" s="2" customFormat="1" ht="22.5" x14ac:dyDescent="0.25">
      <c r="A60" s="62">
        <v>47</v>
      </c>
      <c r="B60" s="12">
        <v>2628746</v>
      </c>
      <c r="C60" s="31" t="s">
        <v>73</v>
      </c>
      <c r="D60" s="63" t="s">
        <v>135</v>
      </c>
      <c r="E60" s="32">
        <v>1200000</v>
      </c>
      <c r="F60" s="45">
        <v>1200000</v>
      </c>
      <c r="G60" s="45">
        <v>1200000</v>
      </c>
      <c r="H60" s="45">
        <v>1200000</v>
      </c>
      <c r="I60" s="45">
        <v>1200000</v>
      </c>
      <c r="J60" s="45">
        <v>1200000</v>
      </c>
      <c r="K60" s="32">
        <v>1200000</v>
      </c>
      <c r="L60" s="45">
        <v>1200000</v>
      </c>
      <c r="M60" s="45">
        <v>1200000</v>
      </c>
      <c r="N60" s="32">
        <v>1200000</v>
      </c>
      <c r="O60" s="32">
        <v>1200000</v>
      </c>
      <c r="P60" s="46">
        <v>1200000</v>
      </c>
      <c r="Q60" s="64">
        <f t="shared" si="0"/>
        <v>14400000</v>
      </c>
      <c r="R60" s="65"/>
      <c r="S60" s="66">
        <f t="shared" si="1"/>
        <v>1200000</v>
      </c>
      <c r="T60" s="67"/>
      <c r="U60" s="68"/>
      <c r="V60" s="69"/>
    </row>
    <row r="61" spans="1:22" s="2" customFormat="1" ht="33.75" x14ac:dyDescent="0.25">
      <c r="A61" s="62">
        <v>48</v>
      </c>
      <c r="B61" s="34">
        <v>829682</v>
      </c>
      <c r="C61" s="35" t="s">
        <v>74</v>
      </c>
      <c r="D61" s="63" t="s">
        <v>158</v>
      </c>
      <c r="E61" s="32">
        <v>1200000</v>
      </c>
      <c r="F61" s="45">
        <v>1200000</v>
      </c>
      <c r="G61" s="45">
        <v>1200000</v>
      </c>
      <c r="H61" s="45">
        <v>1200000</v>
      </c>
      <c r="I61" s="45">
        <v>1200000</v>
      </c>
      <c r="J61" s="45">
        <v>1200000</v>
      </c>
      <c r="K61" s="32">
        <v>1200000</v>
      </c>
      <c r="L61" s="45">
        <v>1200000</v>
      </c>
      <c r="M61" s="45">
        <v>1200000</v>
      </c>
      <c r="N61" s="32">
        <v>1200000</v>
      </c>
      <c r="O61" s="32">
        <v>1200000</v>
      </c>
      <c r="P61" s="46">
        <v>1200000</v>
      </c>
      <c r="Q61" s="64">
        <f t="shared" si="0"/>
        <v>14400000</v>
      </c>
      <c r="R61" s="65"/>
      <c r="S61" s="66">
        <f t="shared" si="1"/>
        <v>1200000</v>
      </c>
      <c r="T61" s="67"/>
      <c r="U61" s="68"/>
      <c r="V61" s="69"/>
    </row>
    <row r="62" spans="1:22" s="2" customFormat="1" ht="22.5" x14ac:dyDescent="0.25">
      <c r="A62" s="62">
        <v>49</v>
      </c>
      <c r="B62" s="36">
        <v>1252574</v>
      </c>
      <c r="C62" s="35" t="s">
        <v>75</v>
      </c>
      <c r="D62" s="63" t="s">
        <v>159</v>
      </c>
      <c r="E62" s="32">
        <v>1200000</v>
      </c>
      <c r="F62" s="45">
        <v>1200000</v>
      </c>
      <c r="G62" s="32">
        <v>1200000</v>
      </c>
      <c r="H62" s="74">
        <v>1200000</v>
      </c>
      <c r="I62" s="45">
        <v>1200000</v>
      </c>
      <c r="J62" s="45">
        <v>1200000</v>
      </c>
      <c r="K62" s="32">
        <v>1200000</v>
      </c>
      <c r="L62" s="45">
        <v>1200000</v>
      </c>
      <c r="M62" s="45">
        <v>1200000</v>
      </c>
      <c r="N62" s="32">
        <v>1200000</v>
      </c>
      <c r="O62" s="32">
        <v>1200000</v>
      </c>
      <c r="P62" s="46">
        <v>1200000</v>
      </c>
      <c r="Q62" s="64">
        <f t="shared" si="0"/>
        <v>14400000</v>
      </c>
      <c r="R62" s="65"/>
      <c r="S62" s="66">
        <f t="shared" si="1"/>
        <v>1200000</v>
      </c>
      <c r="T62" s="67"/>
      <c r="U62" s="68"/>
      <c r="V62" s="69"/>
    </row>
    <row r="63" spans="1:22" s="2" customFormat="1" ht="45" x14ac:dyDescent="0.25">
      <c r="A63" s="62">
        <v>50</v>
      </c>
      <c r="B63" s="34">
        <v>1565264</v>
      </c>
      <c r="C63" s="35" t="s">
        <v>76</v>
      </c>
      <c r="D63" s="63" t="s">
        <v>156</v>
      </c>
      <c r="E63" s="45">
        <v>0</v>
      </c>
      <c r="F63" s="45">
        <v>0</v>
      </c>
      <c r="G63" s="70">
        <v>0</v>
      </c>
      <c r="H63" s="70">
        <v>0</v>
      </c>
      <c r="I63" s="70">
        <v>1200000</v>
      </c>
      <c r="J63" s="70">
        <v>1200000</v>
      </c>
      <c r="K63" s="72">
        <v>1200000</v>
      </c>
      <c r="L63" s="70">
        <v>1200000</v>
      </c>
      <c r="M63" s="70">
        <v>0</v>
      </c>
      <c r="N63" s="72">
        <v>0</v>
      </c>
      <c r="O63" s="72">
        <v>0</v>
      </c>
      <c r="P63" s="75">
        <v>1200000</v>
      </c>
      <c r="Q63" s="64">
        <f t="shared" si="0"/>
        <v>6000000</v>
      </c>
      <c r="R63" s="71"/>
      <c r="S63" s="66">
        <f t="shared" si="1"/>
        <v>500000</v>
      </c>
      <c r="T63" s="67"/>
      <c r="U63" s="68"/>
      <c r="V63" s="69"/>
    </row>
    <row r="64" spans="1:22" s="2" customFormat="1" ht="45" x14ac:dyDescent="0.25">
      <c r="A64" s="62">
        <v>51</v>
      </c>
      <c r="B64" s="32">
        <v>5107564</v>
      </c>
      <c r="C64" s="31" t="s">
        <v>77</v>
      </c>
      <c r="D64" s="63" t="s">
        <v>160</v>
      </c>
      <c r="E64" s="76">
        <v>0</v>
      </c>
      <c r="F64" s="70">
        <v>0</v>
      </c>
      <c r="G64" s="70">
        <v>0</v>
      </c>
      <c r="H64" s="70">
        <v>0</v>
      </c>
      <c r="I64" s="70">
        <v>0</v>
      </c>
      <c r="J64" s="70">
        <v>1200000</v>
      </c>
      <c r="K64" s="72">
        <v>1200000</v>
      </c>
      <c r="L64" s="70">
        <v>1200000</v>
      </c>
      <c r="M64" s="70">
        <v>1200000</v>
      </c>
      <c r="N64" s="72">
        <v>1200000</v>
      </c>
      <c r="O64" s="72">
        <v>1200000</v>
      </c>
      <c r="P64" s="75">
        <v>1200000</v>
      </c>
      <c r="Q64" s="64">
        <f t="shared" si="0"/>
        <v>8400000</v>
      </c>
      <c r="R64" s="71"/>
      <c r="S64" s="66">
        <f t="shared" si="1"/>
        <v>700000</v>
      </c>
      <c r="T64" s="67"/>
      <c r="U64" s="68"/>
      <c r="V64" s="69"/>
    </row>
    <row r="65" spans="1:22" s="2" customFormat="1" ht="45" x14ac:dyDescent="0.25">
      <c r="A65" s="62">
        <v>52</v>
      </c>
      <c r="B65" s="37">
        <v>3202639</v>
      </c>
      <c r="C65" s="35" t="s">
        <v>78</v>
      </c>
      <c r="D65" s="63" t="s">
        <v>156</v>
      </c>
      <c r="E65" s="32">
        <v>0</v>
      </c>
      <c r="F65" s="45">
        <v>0</v>
      </c>
      <c r="G65" s="72">
        <v>800000</v>
      </c>
      <c r="H65" s="45">
        <v>1200000</v>
      </c>
      <c r="I65" s="45">
        <v>1200000</v>
      </c>
      <c r="J65" s="45">
        <v>1200000</v>
      </c>
      <c r="K65" s="32">
        <v>480000</v>
      </c>
      <c r="L65" s="45">
        <v>0</v>
      </c>
      <c r="M65" s="45">
        <v>0</v>
      </c>
      <c r="N65" s="32">
        <v>0</v>
      </c>
      <c r="O65" s="32">
        <v>960000</v>
      </c>
      <c r="P65" s="45">
        <v>1200000</v>
      </c>
      <c r="Q65" s="64">
        <f t="shared" si="0"/>
        <v>7040000</v>
      </c>
      <c r="R65" s="71"/>
      <c r="S65" s="66">
        <f t="shared" si="1"/>
        <v>586666.66666666663</v>
      </c>
      <c r="T65" s="67"/>
      <c r="U65" s="68"/>
      <c r="V65" s="69"/>
    </row>
    <row r="66" spans="1:22" s="2" customFormat="1" ht="18" x14ac:dyDescent="0.25">
      <c r="A66" s="62">
        <v>53</v>
      </c>
      <c r="B66" s="30">
        <v>991940</v>
      </c>
      <c r="C66" s="33" t="s">
        <v>79</v>
      </c>
      <c r="D66" s="63" t="s">
        <v>161</v>
      </c>
      <c r="E66" s="32">
        <v>1250000</v>
      </c>
      <c r="F66" s="45">
        <v>1250000</v>
      </c>
      <c r="G66" s="45">
        <v>1250000</v>
      </c>
      <c r="H66" s="45">
        <v>1250000</v>
      </c>
      <c r="I66" s="32">
        <v>1250000</v>
      </c>
      <c r="J66" s="45">
        <v>1250000</v>
      </c>
      <c r="K66" s="32">
        <v>1250000</v>
      </c>
      <c r="L66" s="45">
        <v>1250000</v>
      </c>
      <c r="M66" s="45">
        <v>1250000</v>
      </c>
      <c r="N66" s="32">
        <v>1250000</v>
      </c>
      <c r="O66" s="32">
        <v>1250000</v>
      </c>
      <c r="P66" s="46">
        <v>1250000</v>
      </c>
      <c r="Q66" s="64">
        <f t="shared" si="0"/>
        <v>15000000</v>
      </c>
      <c r="R66" s="65"/>
      <c r="S66" s="66">
        <f t="shared" si="1"/>
        <v>1250000</v>
      </c>
      <c r="T66" s="67"/>
      <c r="U66" s="68"/>
      <c r="V66" s="69"/>
    </row>
    <row r="67" spans="1:22" s="2" customFormat="1" ht="33.75" x14ac:dyDescent="0.25">
      <c r="A67" s="62">
        <v>54</v>
      </c>
      <c r="B67" s="30">
        <v>1112488</v>
      </c>
      <c r="C67" s="31" t="s">
        <v>80</v>
      </c>
      <c r="D67" s="63" t="s">
        <v>149</v>
      </c>
      <c r="E67" s="32">
        <v>1300000</v>
      </c>
      <c r="F67" s="45">
        <v>1300000</v>
      </c>
      <c r="G67" s="32">
        <f>1300000+260000</f>
        <v>1560000</v>
      </c>
      <c r="H67" s="45">
        <v>1300000</v>
      </c>
      <c r="I67" s="45">
        <v>1300000</v>
      </c>
      <c r="J67" s="45">
        <v>1300000</v>
      </c>
      <c r="K67" s="32">
        <v>1300000</v>
      </c>
      <c r="L67" s="45">
        <v>1300000</v>
      </c>
      <c r="M67" s="45">
        <v>1300000</v>
      </c>
      <c r="N67" s="32">
        <v>1300000</v>
      </c>
      <c r="O67" s="32">
        <f>1300000+250000</f>
        <v>1550000</v>
      </c>
      <c r="P67" s="46">
        <v>1300000</v>
      </c>
      <c r="Q67" s="64">
        <f t="shared" si="0"/>
        <v>16110000</v>
      </c>
      <c r="R67" s="65"/>
      <c r="S67" s="66">
        <f t="shared" si="1"/>
        <v>1342500</v>
      </c>
      <c r="T67" s="67"/>
      <c r="U67" s="68"/>
      <c r="V67" s="69"/>
    </row>
    <row r="68" spans="1:22" s="2" customFormat="1" ht="33.75" x14ac:dyDescent="0.25">
      <c r="A68" s="62">
        <v>55</v>
      </c>
      <c r="B68" s="30">
        <v>2251391</v>
      </c>
      <c r="C68" s="31" t="s">
        <v>81</v>
      </c>
      <c r="D68" s="63" t="s">
        <v>162</v>
      </c>
      <c r="E68" s="32">
        <v>1300000</v>
      </c>
      <c r="F68" s="45">
        <v>1300000</v>
      </c>
      <c r="G68" s="45">
        <v>1300000</v>
      </c>
      <c r="H68" s="45">
        <v>1300000</v>
      </c>
      <c r="I68" s="45">
        <v>1300000</v>
      </c>
      <c r="J68" s="45">
        <v>1300000</v>
      </c>
      <c r="K68" s="32">
        <v>1000000</v>
      </c>
      <c r="L68" s="45">
        <v>1000000</v>
      </c>
      <c r="M68" s="45">
        <v>1000000</v>
      </c>
      <c r="N68" s="32">
        <v>1000000</v>
      </c>
      <c r="O68" s="32">
        <v>1000000</v>
      </c>
      <c r="P68" s="46">
        <v>1000000</v>
      </c>
      <c r="Q68" s="64">
        <f t="shared" si="0"/>
        <v>13800000</v>
      </c>
      <c r="R68" s="65"/>
      <c r="S68" s="66">
        <f t="shared" si="1"/>
        <v>1150000</v>
      </c>
      <c r="T68" s="67"/>
      <c r="U68" s="68"/>
      <c r="V68" s="69"/>
    </row>
    <row r="69" spans="1:22" s="2" customFormat="1" ht="45" x14ac:dyDescent="0.25">
      <c r="A69" s="62">
        <v>56</v>
      </c>
      <c r="B69" s="30">
        <v>2990451</v>
      </c>
      <c r="C69" s="31" t="s">
        <v>82</v>
      </c>
      <c r="D69" s="63" t="s">
        <v>163</v>
      </c>
      <c r="E69" s="32">
        <v>1500000</v>
      </c>
      <c r="F69" s="45">
        <v>1500000</v>
      </c>
      <c r="G69" s="45">
        <v>1500000</v>
      </c>
      <c r="H69" s="45">
        <v>1500000</v>
      </c>
      <c r="I69" s="45">
        <v>1500000</v>
      </c>
      <c r="J69" s="45">
        <v>1500000</v>
      </c>
      <c r="K69" s="32">
        <v>1500000</v>
      </c>
      <c r="L69" s="45">
        <v>1500000</v>
      </c>
      <c r="M69" s="45">
        <v>1500000</v>
      </c>
      <c r="N69" s="32">
        <v>1500000</v>
      </c>
      <c r="O69" s="32">
        <v>1500000</v>
      </c>
      <c r="P69" s="46">
        <v>1500000</v>
      </c>
      <c r="Q69" s="64">
        <f t="shared" si="0"/>
        <v>18000000</v>
      </c>
      <c r="R69" s="65"/>
      <c r="S69" s="66">
        <f t="shared" si="1"/>
        <v>1500000</v>
      </c>
      <c r="T69" s="67"/>
      <c r="U69" s="68"/>
      <c r="V69" s="69"/>
    </row>
    <row r="70" spans="1:22" s="2" customFormat="1" ht="45" x14ac:dyDescent="0.25">
      <c r="A70" s="62">
        <v>57</v>
      </c>
      <c r="B70" s="30">
        <v>2390986</v>
      </c>
      <c r="C70" s="31" t="s">
        <v>83</v>
      </c>
      <c r="D70" s="63" t="s">
        <v>155</v>
      </c>
      <c r="E70" s="32">
        <v>1500000</v>
      </c>
      <c r="F70" s="45">
        <v>1500000</v>
      </c>
      <c r="G70" s="45">
        <v>1500000</v>
      </c>
      <c r="H70" s="45">
        <v>1500000</v>
      </c>
      <c r="I70" s="45">
        <v>1500000</v>
      </c>
      <c r="J70" s="45">
        <v>1500000</v>
      </c>
      <c r="K70" s="32">
        <v>600000</v>
      </c>
      <c r="L70" s="45">
        <v>650000</v>
      </c>
      <c r="M70" s="45">
        <v>1500000</v>
      </c>
      <c r="N70" s="32">
        <v>1500000</v>
      </c>
      <c r="O70" s="32">
        <v>1500000</v>
      </c>
      <c r="P70" s="46">
        <v>1500000</v>
      </c>
      <c r="Q70" s="64">
        <f t="shared" si="0"/>
        <v>16250000</v>
      </c>
      <c r="R70" s="65"/>
      <c r="S70" s="66">
        <f t="shared" si="1"/>
        <v>1354166.6666666667</v>
      </c>
      <c r="T70" s="67"/>
      <c r="U70" s="68"/>
      <c r="V70" s="69"/>
    </row>
    <row r="71" spans="1:22" s="2" customFormat="1" ht="45" x14ac:dyDescent="0.25">
      <c r="A71" s="62">
        <v>58</v>
      </c>
      <c r="B71" s="30">
        <v>3520117</v>
      </c>
      <c r="C71" s="31" t="s">
        <v>84</v>
      </c>
      <c r="D71" s="63" t="s">
        <v>164</v>
      </c>
      <c r="E71" s="32">
        <v>1500000</v>
      </c>
      <c r="F71" s="45">
        <v>1500000</v>
      </c>
      <c r="G71" s="45">
        <v>1500000</v>
      </c>
      <c r="H71" s="45">
        <v>1500000</v>
      </c>
      <c r="I71" s="45">
        <v>1500000</v>
      </c>
      <c r="J71" s="45">
        <v>1500000</v>
      </c>
      <c r="K71" s="32">
        <v>1500000</v>
      </c>
      <c r="L71" s="45">
        <v>1500000</v>
      </c>
      <c r="M71" s="45">
        <v>1500000</v>
      </c>
      <c r="N71" s="32">
        <v>1500000</v>
      </c>
      <c r="O71" s="32">
        <v>1500000</v>
      </c>
      <c r="P71" s="46">
        <v>1500000</v>
      </c>
      <c r="Q71" s="64">
        <f t="shared" si="0"/>
        <v>18000000</v>
      </c>
      <c r="R71" s="65">
        <v>750000</v>
      </c>
      <c r="S71" s="66">
        <f t="shared" si="1"/>
        <v>750000</v>
      </c>
      <c r="T71" s="67"/>
      <c r="U71" s="68"/>
      <c r="V71" s="69"/>
    </row>
    <row r="72" spans="1:22" s="2" customFormat="1" ht="22.5" x14ac:dyDescent="0.25">
      <c r="A72" s="62">
        <v>59</v>
      </c>
      <c r="B72" s="12">
        <v>1420445</v>
      </c>
      <c r="C72" s="31" t="s">
        <v>85</v>
      </c>
      <c r="D72" s="63" t="s">
        <v>137</v>
      </c>
      <c r="E72" s="32">
        <v>1500000</v>
      </c>
      <c r="F72" s="45">
        <v>1500000</v>
      </c>
      <c r="G72" s="45">
        <v>1500000</v>
      </c>
      <c r="H72" s="45">
        <v>1500000</v>
      </c>
      <c r="I72" s="45">
        <v>1500000</v>
      </c>
      <c r="J72" s="45">
        <v>1500000</v>
      </c>
      <c r="K72" s="32">
        <v>1500000</v>
      </c>
      <c r="L72" s="45">
        <v>1500000</v>
      </c>
      <c r="M72" s="45">
        <v>1500000</v>
      </c>
      <c r="N72" s="32">
        <v>0</v>
      </c>
      <c r="O72" s="32">
        <v>0</v>
      </c>
      <c r="P72" s="46">
        <v>0</v>
      </c>
      <c r="Q72" s="64">
        <f t="shared" si="0"/>
        <v>13500000</v>
      </c>
      <c r="R72" s="65"/>
      <c r="S72" s="66">
        <f t="shared" si="1"/>
        <v>1125000</v>
      </c>
      <c r="T72" s="67"/>
      <c r="U72" s="68"/>
      <c r="V72" s="69"/>
    </row>
    <row r="73" spans="1:22" s="2" customFormat="1" ht="22.5" x14ac:dyDescent="0.25">
      <c r="A73" s="62">
        <v>60</v>
      </c>
      <c r="B73" s="12">
        <v>935946</v>
      </c>
      <c r="C73" s="31" t="s">
        <v>86</v>
      </c>
      <c r="D73" s="63" t="s">
        <v>149</v>
      </c>
      <c r="E73" s="32">
        <v>1500000</v>
      </c>
      <c r="F73" s="45">
        <v>1500000</v>
      </c>
      <c r="G73" s="45">
        <f>1500000+300000</f>
        <v>1800000</v>
      </c>
      <c r="H73" s="45">
        <v>1500000</v>
      </c>
      <c r="I73" s="45">
        <v>1500000</v>
      </c>
      <c r="J73" s="45">
        <v>1500000</v>
      </c>
      <c r="K73" s="32">
        <v>1500000</v>
      </c>
      <c r="L73" s="45">
        <v>1500000</v>
      </c>
      <c r="M73" s="45">
        <v>1500000</v>
      </c>
      <c r="N73" s="32">
        <v>1500000</v>
      </c>
      <c r="O73" s="32">
        <f>1500000+350000</f>
        <v>1850000</v>
      </c>
      <c r="P73" s="46">
        <v>1500000</v>
      </c>
      <c r="Q73" s="64">
        <f t="shared" si="0"/>
        <v>18650000</v>
      </c>
      <c r="R73" s="65"/>
      <c r="S73" s="66">
        <f t="shared" si="1"/>
        <v>1554166.6666666667</v>
      </c>
      <c r="T73" s="67"/>
      <c r="U73" s="68"/>
      <c r="V73" s="69"/>
    </row>
    <row r="74" spans="1:22" s="2" customFormat="1" ht="33.75" x14ac:dyDescent="0.25">
      <c r="A74" s="62">
        <v>61</v>
      </c>
      <c r="B74" s="30">
        <v>1290614</v>
      </c>
      <c r="C74" s="31" t="s">
        <v>87</v>
      </c>
      <c r="D74" s="63" t="s">
        <v>165</v>
      </c>
      <c r="E74" s="32">
        <v>1500000</v>
      </c>
      <c r="F74" s="45">
        <v>1500000</v>
      </c>
      <c r="G74" s="45">
        <v>1500000</v>
      </c>
      <c r="H74" s="45">
        <v>1500000</v>
      </c>
      <c r="I74" s="45">
        <v>1500000</v>
      </c>
      <c r="J74" s="45">
        <v>1500000</v>
      </c>
      <c r="K74" s="32">
        <v>1500000</v>
      </c>
      <c r="L74" s="45">
        <v>1500000</v>
      </c>
      <c r="M74" s="45">
        <v>1500000</v>
      </c>
      <c r="N74" s="32">
        <v>1500000</v>
      </c>
      <c r="O74" s="32">
        <v>1500000</v>
      </c>
      <c r="P74" s="46">
        <v>1500000</v>
      </c>
      <c r="Q74" s="64">
        <f t="shared" si="0"/>
        <v>18000000</v>
      </c>
      <c r="R74" s="65"/>
      <c r="S74" s="66">
        <f t="shared" si="1"/>
        <v>1500000</v>
      </c>
      <c r="T74" s="67"/>
      <c r="U74" s="68"/>
      <c r="V74" s="69"/>
    </row>
    <row r="75" spans="1:22" s="2" customFormat="1" ht="45" x14ac:dyDescent="0.25">
      <c r="A75" s="62">
        <v>62</v>
      </c>
      <c r="B75" s="30">
        <v>498073</v>
      </c>
      <c r="C75" s="31" t="s">
        <v>88</v>
      </c>
      <c r="D75" s="63" t="s">
        <v>166</v>
      </c>
      <c r="E75" s="32">
        <v>0</v>
      </c>
      <c r="F75" s="45">
        <v>1500000</v>
      </c>
      <c r="G75" s="45">
        <v>1500000</v>
      </c>
      <c r="H75" s="45">
        <v>1500000</v>
      </c>
      <c r="I75" s="45">
        <v>1500000</v>
      </c>
      <c r="J75" s="45">
        <v>1500000</v>
      </c>
      <c r="K75" s="32">
        <v>600000</v>
      </c>
      <c r="L75" s="45">
        <v>1500000</v>
      </c>
      <c r="M75" s="45">
        <v>1500000</v>
      </c>
      <c r="N75" s="32">
        <v>1500000</v>
      </c>
      <c r="O75" s="32">
        <v>1500000</v>
      </c>
      <c r="P75" s="46">
        <v>1500000</v>
      </c>
      <c r="Q75" s="64">
        <f t="shared" si="0"/>
        <v>15600000</v>
      </c>
      <c r="R75" s="65"/>
      <c r="S75" s="66">
        <f t="shared" si="1"/>
        <v>1300000</v>
      </c>
      <c r="T75" s="67"/>
      <c r="U75" s="68"/>
      <c r="V75" s="69"/>
    </row>
    <row r="76" spans="1:22" s="2" customFormat="1" ht="33.75" x14ac:dyDescent="0.25">
      <c r="A76" s="62">
        <v>63</v>
      </c>
      <c r="B76" s="30">
        <v>5885410</v>
      </c>
      <c r="C76" s="31" t="s">
        <v>89</v>
      </c>
      <c r="D76" s="63" t="s">
        <v>167</v>
      </c>
      <c r="E76" s="32">
        <v>0</v>
      </c>
      <c r="F76" s="45">
        <v>1650000</v>
      </c>
      <c r="G76" s="45">
        <v>1500000</v>
      </c>
      <c r="H76" s="45">
        <v>1500000</v>
      </c>
      <c r="I76" s="45">
        <v>1500000</v>
      </c>
      <c r="J76" s="45">
        <v>1500000</v>
      </c>
      <c r="K76" s="32">
        <v>1500000</v>
      </c>
      <c r="L76" s="45">
        <v>1500000</v>
      </c>
      <c r="M76" s="45">
        <v>1500000</v>
      </c>
      <c r="N76" s="32">
        <v>1500000</v>
      </c>
      <c r="O76" s="32">
        <v>1500000</v>
      </c>
      <c r="P76" s="46">
        <v>1500000</v>
      </c>
      <c r="Q76" s="64">
        <f t="shared" si="0"/>
        <v>16650000</v>
      </c>
      <c r="R76" s="65"/>
      <c r="S76" s="66">
        <f t="shared" si="1"/>
        <v>1387500</v>
      </c>
      <c r="T76" s="67"/>
      <c r="U76" s="68"/>
      <c r="V76" s="69"/>
    </row>
    <row r="77" spans="1:22" s="2" customFormat="1" ht="33.75" x14ac:dyDescent="0.25">
      <c r="A77" s="62">
        <v>64</v>
      </c>
      <c r="B77" s="30">
        <v>3496048</v>
      </c>
      <c r="C77" s="31" t="s">
        <v>90</v>
      </c>
      <c r="D77" s="63" t="s">
        <v>157</v>
      </c>
      <c r="E77" s="32">
        <v>1800000</v>
      </c>
      <c r="F77" s="45">
        <v>1800000</v>
      </c>
      <c r="G77" s="45">
        <v>1800000</v>
      </c>
      <c r="H77" s="45">
        <v>1800000</v>
      </c>
      <c r="I77" s="45">
        <v>1800000</v>
      </c>
      <c r="J77" s="45">
        <v>1800000</v>
      </c>
      <c r="K77" s="32">
        <v>1800000</v>
      </c>
      <c r="L77" s="45">
        <v>1800000</v>
      </c>
      <c r="M77" s="45">
        <v>1800000</v>
      </c>
      <c r="N77" s="32">
        <v>1800000</v>
      </c>
      <c r="O77" s="32">
        <v>1800000</v>
      </c>
      <c r="P77" s="46">
        <v>1800000</v>
      </c>
      <c r="Q77" s="64">
        <f t="shared" si="0"/>
        <v>21600000</v>
      </c>
      <c r="R77" s="65"/>
      <c r="S77" s="66">
        <f t="shared" si="1"/>
        <v>1800000</v>
      </c>
      <c r="T77" s="67"/>
      <c r="U77" s="68"/>
      <c r="V77" s="69"/>
    </row>
    <row r="78" spans="1:22" s="2" customFormat="1" ht="22.5" x14ac:dyDescent="0.25">
      <c r="A78" s="62">
        <v>65</v>
      </c>
      <c r="B78" s="30">
        <v>4243428</v>
      </c>
      <c r="C78" s="31" t="s">
        <v>91</v>
      </c>
      <c r="D78" s="63" t="s">
        <v>168</v>
      </c>
      <c r="E78" s="32">
        <v>1800000</v>
      </c>
      <c r="F78" s="45">
        <v>1800000</v>
      </c>
      <c r="G78" s="45">
        <v>1800000</v>
      </c>
      <c r="H78" s="45">
        <v>1800000</v>
      </c>
      <c r="I78" s="45">
        <v>1800000</v>
      </c>
      <c r="J78" s="45">
        <v>1800000</v>
      </c>
      <c r="K78" s="32">
        <v>1800000</v>
      </c>
      <c r="L78" s="45">
        <v>1800000</v>
      </c>
      <c r="M78" s="45">
        <v>1800000</v>
      </c>
      <c r="N78" s="32">
        <v>1800000</v>
      </c>
      <c r="O78" s="32">
        <v>1800000</v>
      </c>
      <c r="P78" s="46">
        <v>1800000</v>
      </c>
      <c r="Q78" s="64">
        <f t="shared" si="0"/>
        <v>21600000</v>
      </c>
      <c r="R78" s="65"/>
      <c r="S78" s="66">
        <f t="shared" si="1"/>
        <v>1800000</v>
      </c>
      <c r="T78" s="67"/>
      <c r="U78" s="68"/>
      <c r="V78" s="69"/>
    </row>
    <row r="79" spans="1:22" s="2" customFormat="1" ht="33.75" x14ac:dyDescent="0.25">
      <c r="A79" s="62">
        <v>66</v>
      </c>
      <c r="B79" s="30">
        <v>733019</v>
      </c>
      <c r="C79" s="31" t="s">
        <v>92</v>
      </c>
      <c r="D79" s="63" t="s">
        <v>169</v>
      </c>
      <c r="E79" s="32">
        <v>2000000</v>
      </c>
      <c r="F79" s="45">
        <v>2000000</v>
      </c>
      <c r="G79" s="45">
        <f>2000000+400000</f>
        <v>2400000</v>
      </c>
      <c r="H79" s="45">
        <v>2000000</v>
      </c>
      <c r="I79" s="45">
        <v>2000000</v>
      </c>
      <c r="J79" s="45">
        <v>2000000</v>
      </c>
      <c r="K79" s="32">
        <v>2000000</v>
      </c>
      <c r="L79" s="45">
        <v>2000000</v>
      </c>
      <c r="M79" s="45">
        <v>2000000</v>
      </c>
      <c r="N79" s="32">
        <v>2000000</v>
      </c>
      <c r="O79" s="32">
        <v>2000000</v>
      </c>
      <c r="P79" s="46">
        <v>2000000</v>
      </c>
      <c r="Q79" s="64">
        <f t="shared" ref="Q79:Q89" si="2">SUM(E79:P79)</f>
        <v>24400000</v>
      </c>
      <c r="R79" s="65"/>
      <c r="S79" s="66">
        <f t="shared" ref="S79:S89" si="3">(Q79/12)-R79</f>
        <v>2033333.3333333333</v>
      </c>
      <c r="T79" s="67"/>
      <c r="U79" s="68"/>
      <c r="V79" s="69"/>
    </row>
    <row r="80" spans="1:22" s="2" customFormat="1" ht="33.75" x14ac:dyDescent="0.25">
      <c r="A80" s="62">
        <v>67</v>
      </c>
      <c r="B80" s="30">
        <v>3407967</v>
      </c>
      <c r="C80" s="31" t="s">
        <v>93</v>
      </c>
      <c r="D80" s="63" t="s">
        <v>156</v>
      </c>
      <c r="E80" s="32">
        <v>2000000</v>
      </c>
      <c r="F80" s="45">
        <v>2000000</v>
      </c>
      <c r="G80" s="45">
        <v>2000000</v>
      </c>
      <c r="H80" s="45">
        <v>2000000</v>
      </c>
      <c r="I80" s="45">
        <v>2000000</v>
      </c>
      <c r="J80" s="45">
        <v>2000000</v>
      </c>
      <c r="K80" s="32">
        <v>2000000</v>
      </c>
      <c r="L80" s="45">
        <v>2000000</v>
      </c>
      <c r="M80" s="45">
        <v>2000000</v>
      </c>
      <c r="N80" s="32">
        <v>2000000</v>
      </c>
      <c r="O80" s="32">
        <v>2000000</v>
      </c>
      <c r="P80" s="46">
        <v>2000000</v>
      </c>
      <c r="Q80" s="64">
        <f t="shared" si="2"/>
        <v>24000000</v>
      </c>
      <c r="R80" s="65"/>
      <c r="S80" s="66">
        <f t="shared" si="3"/>
        <v>2000000</v>
      </c>
      <c r="T80" s="67"/>
      <c r="U80" s="68"/>
      <c r="V80" s="69"/>
    </row>
    <row r="81" spans="1:22" s="2" customFormat="1" ht="22.5" x14ac:dyDescent="0.25">
      <c r="A81" s="62">
        <v>68</v>
      </c>
      <c r="B81" s="12">
        <v>2424439</v>
      </c>
      <c r="C81" s="31" t="s">
        <v>94</v>
      </c>
      <c r="D81" s="63" t="s">
        <v>170</v>
      </c>
      <c r="E81" s="32">
        <v>2000000</v>
      </c>
      <c r="F81" s="45">
        <v>2000000</v>
      </c>
      <c r="G81" s="45">
        <v>2000000</v>
      </c>
      <c r="H81" s="45">
        <v>2000000</v>
      </c>
      <c r="I81" s="45">
        <v>2000000</v>
      </c>
      <c r="J81" s="45">
        <v>2000000</v>
      </c>
      <c r="K81" s="32">
        <v>2000000</v>
      </c>
      <c r="L81" s="45">
        <v>2000000</v>
      </c>
      <c r="M81" s="45">
        <v>2000000</v>
      </c>
      <c r="N81" s="32">
        <v>2000000</v>
      </c>
      <c r="O81" s="32">
        <v>2000000</v>
      </c>
      <c r="P81" s="46">
        <v>2000000</v>
      </c>
      <c r="Q81" s="64">
        <f t="shared" si="2"/>
        <v>24000000</v>
      </c>
      <c r="R81" s="65"/>
      <c r="S81" s="66">
        <f t="shared" si="3"/>
        <v>2000000</v>
      </c>
      <c r="T81" s="67"/>
      <c r="U81" s="68"/>
      <c r="V81" s="69"/>
    </row>
    <row r="82" spans="1:22" s="2" customFormat="1" ht="33.75" x14ac:dyDescent="0.25">
      <c r="A82" s="62">
        <v>69</v>
      </c>
      <c r="B82" s="38">
        <v>6172968</v>
      </c>
      <c r="C82" s="39" t="s">
        <v>95</v>
      </c>
      <c r="D82" s="63" t="s">
        <v>171</v>
      </c>
      <c r="E82" s="32">
        <v>900000</v>
      </c>
      <c r="F82" s="45">
        <v>900000</v>
      </c>
      <c r="G82" s="45">
        <v>900000</v>
      </c>
      <c r="H82" s="45">
        <v>900000</v>
      </c>
      <c r="I82" s="45">
        <v>900000</v>
      </c>
      <c r="J82" s="45">
        <v>900000</v>
      </c>
      <c r="K82" s="32">
        <v>900000</v>
      </c>
      <c r="L82" s="45">
        <v>900000</v>
      </c>
      <c r="M82" s="45">
        <v>0</v>
      </c>
      <c r="N82" s="32">
        <v>0</v>
      </c>
      <c r="O82" s="32">
        <v>0</v>
      </c>
      <c r="P82" s="46">
        <v>0</v>
      </c>
      <c r="Q82" s="64">
        <f t="shared" si="2"/>
        <v>7200000</v>
      </c>
      <c r="R82" s="65"/>
      <c r="S82" s="66">
        <f t="shared" si="3"/>
        <v>600000</v>
      </c>
      <c r="T82" s="67"/>
      <c r="U82" s="68"/>
      <c r="V82" s="69"/>
    </row>
    <row r="83" spans="1:22" s="2" customFormat="1" ht="33.75" x14ac:dyDescent="0.25">
      <c r="A83" s="62">
        <v>70</v>
      </c>
      <c r="B83" s="38">
        <v>4206347</v>
      </c>
      <c r="C83" s="39" t="s">
        <v>96</v>
      </c>
      <c r="D83" s="63" t="s">
        <v>172</v>
      </c>
      <c r="E83" s="32">
        <v>900000</v>
      </c>
      <c r="F83" s="45">
        <v>900000</v>
      </c>
      <c r="G83" s="45">
        <v>900000</v>
      </c>
      <c r="H83" s="45">
        <v>900000</v>
      </c>
      <c r="I83" s="45">
        <v>900000</v>
      </c>
      <c r="J83" s="45">
        <v>900000</v>
      </c>
      <c r="K83" s="32">
        <v>360000</v>
      </c>
      <c r="L83" s="45">
        <v>0</v>
      </c>
      <c r="M83" s="45">
        <v>0</v>
      </c>
      <c r="N83" s="32">
        <v>0</v>
      </c>
      <c r="O83" s="32">
        <v>0</v>
      </c>
      <c r="P83" s="46">
        <v>0</v>
      </c>
      <c r="Q83" s="64">
        <f t="shared" si="2"/>
        <v>5760000</v>
      </c>
      <c r="R83" s="65"/>
      <c r="S83" s="66">
        <f t="shared" si="3"/>
        <v>480000</v>
      </c>
      <c r="T83" s="67"/>
      <c r="U83" s="68"/>
      <c r="V83" s="69"/>
    </row>
    <row r="84" spans="1:22" s="2" customFormat="1" ht="33.75" x14ac:dyDescent="0.25">
      <c r="A84" s="62">
        <v>71</v>
      </c>
      <c r="B84" s="40">
        <v>2844625</v>
      </c>
      <c r="C84" s="39" t="s">
        <v>97</v>
      </c>
      <c r="D84" s="63" t="s">
        <v>173</v>
      </c>
      <c r="E84" s="32">
        <v>1200000</v>
      </c>
      <c r="F84" s="45">
        <v>1200000</v>
      </c>
      <c r="G84" s="45">
        <v>1200000</v>
      </c>
      <c r="H84" s="45">
        <v>1200000</v>
      </c>
      <c r="I84" s="45">
        <v>1200000</v>
      </c>
      <c r="J84" s="45">
        <v>1200000</v>
      </c>
      <c r="K84" s="32">
        <v>1200000</v>
      </c>
      <c r="L84" s="45">
        <v>1200000</v>
      </c>
      <c r="M84" s="45">
        <v>0</v>
      </c>
      <c r="N84" s="32">
        <v>0</v>
      </c>
      <c r="O84" s="32">
        <v>0</v>
      </c>
      <c r="P84" s="46">
        <v>0</v>
      </c>
      <c r="Q84" s="64">
        <f t="shared" si="2"/>
        <v>9600000</v>
      </c>
      <c r="R84" s="65"/>
      <c r="S84" s="66">
        <f t="shared" si="3"/>
        <v>800000</v>
      </c>
      <c r="T84" s="67"/>
      <c r="U84" s="68"/>
      <c r="V84" s="69"/>
    </row>
    <row r="85" spans="1:22" s="2" customFormat="1" ht="33.75" x14ac:dyDescent="0.25">
      <c r="A85" s="62">
        <v>72</v>
      </c>
      <c r="B85" s="40">
        <v>848505</v>
      </c>
      <c r="C85" s="39" t="s">
        <v>98</v>
      </c>
      <c r="D85" s="63" t="s">
        <v>174</v>
      </c>
      <c r="E85" s="32">
        <v>1300000</v>
      </c>
      <c r="F85" s="45">
        <v>1300000</v>
      </c>
      <c r="G85" s="45">
        <v>1300000</v>
      </c>
      <c r="H85" s="45">
        <v>1300000</v>
      </c>
      <c r="I85" s="45">
        <v>1300000</v>
      </c>
      <c r="J85" s="45">
        <v>1300000</v>
      </c>
      <c r="K85" s="32">
        <v>476666.66666666669</v>
      </c>
      <c r="L85" s="45">
        <v>0</v>
      </c>
      <c r="M85" s="45">
        <v>0</v>
      </c>
      <c r="N85" s="32">
        <v>0</v>
      </c>
      <c r="O85" s="32">
        <v>0</v>
      </c>
      <c r="P85" s="46">
        <v>0</v>
      </c>
      <c r="Q85" s="64">
        <f t="shared" si="2"/>
        <v>8276666.666666667</v>
      </c>
      <c r="R85" s="65"/>
      <c r="S85" s="66">
        <f t="shared" si="3"/>
        <v>689722.22222222225</v>
      </c>
      <c r="T85" s="67"/>
      <c r="U85" s="68"/>
      <c r="V85" s="69"/>
    </row>
    <row r="86" spans="1:22" s="2" customFormat="1" ht="45" x14ac:dyDescent="0.25">
      <c r="A86" s="62">
        <v>73</v>
      </c>
      <c r="B86" s="40">
        <v>4082069</v>
      </c>
      <c r="C86" s="41" t="s">
        <v>99</v>
      </c>
      <c r="D86" s="63" t="s">
        <v>175</v>
      </c>
      <c r="E86" s="32">
        <v>1300000</v>
      </c>
      <c r="F86" s="45">
        <v>1300000</v>
      </c>
      <c r="G86" s="45">
        <v>1300000</v>
      </c>
      <c r="H86" s="45">
        <v>1300000</v>
      </c>
      <c r="I86" s="45">
        <v>1300000</v>
      </c>
      <c r="J86" s="45">
        <v>1300000</v>
      </c>
      <c r="K86" s="32">
        <v>1300000</v>
      </c>
      <c r="L86" s="45">
        <v>1300000</v>
      </c>
      <c r="M86" s="45">
        <v>0</v>
      </c>
      <c r="N86" s="32">
        <v>0</v>
      </c>
      <c r="O86" s="32">
        <v>0</v>
      </c>
      <c r="P86" s="46">
        <v>0</v>
      </c>
      <c r="Q86" s="64">
        <f t="shared" si="2"/>
        <v>10400000</v>
      </c>
      <c r="R86" s="65"/>
      <c r="S86" s="66">
        <f t="shared" si="3"/>
        <v>866666.66666666663</v>
      </c>
      <c r="T86" s="67"/>
      <c r="U86" s="68"/>
      <c r="V86" s="69"/>
    </row>
    <row r="87" spans="1:22" s="2" customFormat="1" ht="45" x14ac:dyDescent="0.25">
      <c r="A87" s="62">
        <v>74</v>
      </c>
      <c r="B87" s="42">
        <v>5959858</v>
      </c>
      <c r="C87" s="39" t="s">
        <v>100</v>
      </c>
      <c r="D87" s="63" t="s">
        <v>176</v>
      </c>
      <c r="E87" s="45">
        <v>0</v>
      </c>
      <c r="F87" s="45">
        <v>0</v>
      </c>
      <c r="G87" s="72">
        <v>480000</v>
      </c>
      <c r="H87" s="70">
        <v>900000</v>
      </c>
      <c r="I87" s="70">
        <v>900000</v>
      </c>
      <c r="J87" s="70">
        <v>900000</v>
      </c>
      <c r="K87" s="32">
        <v>360000</v>
      </c>
      <c r="L87" s="45">
        <v>0</v>
      </c>
      <c r="M87" s="45">
        <v>900000</v>
      </c>
      <c r="N87" s="32">
        <v>0</v>
      </c>
      <c r="O87" s="32">
        <v>0</v>
      </c>
      <c r="P87" s="75">
        <v>0</v>
      </c>
      <c r="Q87" s="64">
        <f t="shared" si="2"/>
        <v>4440000</v>
      </c>
      <c r="R87" s="71"/>
      <c r="S87" s="66">
        <f t="shared" si="3"/>
        <v>370000</v>
      </c>
      <c r="T87" s="67"/>
      <c r="U87" s="68"/>
      <c r="V87" s="69"/>
    </row>
    <row r="88" spans="1:22" s="2" customFormat="1" x14ac:dyDescent="0.25">
      <c r="A88" s="62">
        <v>75</v>
      </c>
      <c r="B88" s="42">
        <v>3287309</v>
      </c>
      <c r="C88" s="43" t="s">
        <v>101</v>
      </c>
      <c r="D88" s="63" t="s">
        <v>156</v>
      </c>
      <c r="E88" s="45">
        <v>0</v>
      </c>
      <c r="F88" s="45">
        <v>0</v>
      </c>
      <c r="G88" s="70">
        <v>0</v>
      </c>
      <c r="H88" s="70">
        <v>0</v>
      </c>
      <c r="I88" s="70">
        <v>1200000</v>
      </c>
      <c r="J88" s="70">
        <v>1200000</v>
      </c>
      <c r="K88" s="32">
        <v>1170000</v>
      </c>
      <c r="L88" s="32">
        <v>1170000</v>
      </c>
      <c r="M88" s="32">
        <v>1170000</v>
      </c>
      <c r="N88" s="72">
        <v>585000</v>
      </c>
      <c r="O88" s="72">
        <v>0</v>
      </c>
      <c r="P88" s="75">
        <v>0</v>
      </c>
      <c r="Q88" s="64">
        <f t="shared" si="2"/>
        <v>6495000</v>
      </c>
      <c r="R88" s="71"/>
      <c r="S88" s="66">
        <f t="shared" si="3"/>
        <v>541250</v>
      </c>
      <c r="T88" s="67"/>
      <c r="U88" s="68"/>
      <c r="V88" s="69"/>
    </row>
    <row r="89" spans="1:22" s="2" customFormat="1" ht="45" x14ac:dyDescent="0.25">
      <c r="A89" s="62">
        <v>76</v>
      </c>
      <c r="B89" s="44">
        <v>3452864</v>
      </c>
      <c r="C89" s="39" t="s">
        <v>102</v>
      </c>
      <c r="D89" s="63" t="s">
        <v>171</v>
      </c>
      <c r="E89" s="76">
        <v>0</v>
      </c>
      <c r="F89" s="70">
        <v>0</v>
      </c>
      <c r="G89" s="70">
        <v>0</v>
      </c>
      <c r="H89" s="70">
        <v>0</v>
      </c>
      <c r="I89" s="70">
        <v>0</v>
      </c>
      <c r="J89" s="70">
        <v>1200000</v>
      </c>
      <c r="K89" s="72">
        <v>80000</v>
      </c>
      <c r="L89" s="72">
        <v>0</v>
      </c>
      <c r="M89" s="72">
        <v>1200000</v>
      </c>
      <c r="N89" s="72">
        <v>1200000</v>
      </c>
      <c r="O89" s="72">
        <v>1200000</v>
      </c>
      <c r="P89" s="75">
        <v>0</v>
      </c>
      <c r="Q89" s="64">
        <f t="shared" si="2"/>
        <v>4880000</v>
      </c>
      <c r="R89" s="71"/>
      <c r="S89" s="66">
        <f t="shared" si="3"/>
        <v>406666.66666666669</v>
      </c>
      <c r="T89" s="67"/>
      <c r="U89" s="68"/>
      <c r="V89" s="69"/>
    </row>
    <row r="90" spans="1:22" ht="15.75" x14ac:dyDescent="0.3">
      <c r="A90" s="77" t="s">
        <v>177</v>
      </c>
      <c r="B90" s="78"/>
      <c r="C90" s="78"/>
      <c r="D90" s="79" t="s">
        <v>178</v>
      </c>
      <c r="E90" s="80">
        <f>SUM(E14:E89)</f>
        <v>69143333.333333343</v>
      </c>
      <c r="F90" s="80">
        <f t="shared" ref="F90:R90" si="4">SUM(F14:F89)</f>
        <v>77040000</v>
      </c>
      <c r="G90" s="80">
        <f t="shared" si="4"/>
        <v>80340000</v>
      </c>
      <c r="H90" s="80">
        <f t="shared" si="4"/>
        <v>80200000</v>
      </c>
      <c r="I90" s="80">
        <f t="shared" si="4"/>
        <v>83800000</v>
      </c>
      <c r="J90" s="80">
        <f t="shared" si="4"/>
        <v>86200000</v>
      </c>
      <c r="K90" s="80">
        <f t="shared" si="4"/>
        <v>73611666.666666672</v>
      </c>
      <c r="L90" s="80">
        <f t="shared" si="4"/>
        <v>67010000</v>
      </c>
      <c r="M90" s="80">
        <f t="shared" si="4"/>
        <v>72715000</v>
      </c>
      <c r="N90" s="80">
        <f t="shared" si="4"/>
        <v>72350000</v>
      </c>
      <c r="O90" s="80">
        <f t="shared" si="4"/>
        <v>74071666.666666672</v>
      </c>
      <c r="P90" s="80">
        <f t="shared" si="4"/>
        <v>75206667</v>
      </c>
      <c r="Q90" s="80">
        <f t="shared" si="4"/>
        <v>911688333.66666663</v>
      </c>
      <c r="R90" s="80">
        <f t="shared" si="4"/>
        <v>1350000</v>
      </c>
      <c r="S90" s="81">
        <f>SUM(S14:S89)</f>
        <v>74624027.805555567</v>
      </c>
      <c r="T90" s="82"/>
    </row>
    <row r="91" spans="1:22" ht="15.75" x14ac:dyDescent="0.3">
      <c r="A91" s="83"/>
      <c r="B91" s="83"/>
      <c r="C91" s="83"/>
      <c r="D91" s="83"/>
      <c r="E91" s="84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6"/>
      <c r="R91" s="85"/>
      <c r="S91" s="85"/>
      <c r="T91" s="87"/>
    </row>
    <row r="92" spans="1:22" x14ac:dyDescent="0.25">
      <c r="A92" s="88"/>
      <c r="B92" s="88"/>
      <c r="C92" s="88"/>
      <c r="D92" s="88"/>
      <c r="E92" s="89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90"/>
      <c r="S92" s="90"/>
      <c r="T92" s="82"/>
    </row>
    <row r="93" spans="1:22" x14ac:dyDescent="0.25">
      <c r="B93" s="167"/>
      <c r="C93" s="167"/>
      <c r="D93" s="92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</row>
    <row r="94" spans="1:22" x14ac:dyDescent="0.25">
      <c r="B94" s="93" t="s">
        <v>179</v>
      </c>
      <c r="C94" s="94"/>
      <c r="D94" s="95"/>
      <c r="F94" s="96"/>
      <c r="G94" s="96"/>
      <c r="H94" s="96"/>
      <c r="I94" s="96"/>
      <c r="L94" s="96"/>
      <c r="M94" s="96"/>
      <c r="N94" s="96"/>
      <c r="O94" s="96"/>
      <c r="P94" s="96"/>
      <c r="R94" s="97"/>
      <c r="S94" s="96" t="s">
        <v>180</v>
      </c>
      <c r="T94" s="96"/>
    </row>
    <row r="95" spans="1:22" x14ac:dyDescent="0.25">
      <c r="A95" s="98"/>
      <c r="B95" s="99"/>
      <c r="D95" s="95"/>
    </row>
    <row r="96" spans="1:22" x14ac:dyDescent="0.25">
      <c r="A96" s="98"/>
      <c r="B96" s="99"/>
      <c r="D96" s="99"/>
    </row>
    <row r="97" spans="1:22" x14ac:dyDescent="0.25"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100"/>
      <c r="R97" s="98"/>
      <c r="S97" s="98"/>
    </row>
    <row r="99" spans="1:22" s="99" customFormat="1" x14ac:dyDescent="0.25">
      <c r="B99" s="101"/>
      <c r="C99" s="169" t="s">
        <v>181</v>
      </c>
      <c r="D99" s="169"/>
      <c r="F99" s="102"/>
      <c r="G99" s="103"/>
      <c r="J99" s="169" t="s">
        <v>182</v>
      </c>
      <c r="K99" s="169"/>
      <c r="L99" s="169"/>
      <c r="M99" s="104"/>
      <c r="N99" s="104"/>
      <c r="O99" s="104"/>
      <c r="P99" s="104"/>
      <c r="Q99" s="48"/>
      <c r="R99" s="104" t="s">
        <v>183</v>
      </c>
      <c r="S99" s="104"/>
      <c r="U99" s="50"/>
      <c r="V99" s="50"/>
    </row>
    <row r="100" spans="1:22" s="49" customFormat="1" x14ac:dyDescent="0.25">
      <c r="B100" s="98"/>
      <c r="C100" s="170" t="s">
        <v>184</v>
      </c>
      <c r="D100" s="170"/>
      <c r="G100" s="105"/>
      <c r="J100" s="170" t="s">
        <v>185</v>
      </c>
      <c r="K100" s="170"/>
      <c r="L100" s="170"/>
      <c r="M100" s="106"/>
      <c r="N100" s="106"/>
      <c r="O100" s="106"/>
      <c r="P100" s="106"/>
      <c r="Q100" s="48"/>
      <c r="R100" s="106" t="s">
        <v>186</v>
      </c>
      <c r="S100" s="106"/>
      <c r="U100" s="107"/>
      <c r="V100" s="107"/>
    </row>
    <row r="101" spans="1:22" x14ac:dyDescent="0.25">
      <c r="C101" s="108"/>
      <c r="D101" s="1"/>
      <c r="E101" s="108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10"/>
      <c r="R101" s="111"/>
      <c r="S101" s="109"/>
    </row>
    <row r="103" spans="1:22" x14ac:dyDescent="0.25">
      <c r="B103" s="47" t="s">
        <v>187</v>
      </c>
    </row>
    <row r="104" spans="1:22" s="121" customFormat="1" ht="45" x14ac:dyDescent="0.25">
      <c r="A104" s="112">
        <v>37</v>
      </c>
      <c r="B104" s="113">
        <v>3505663</v>
      </c>
      <c r="C104" s="114" t="s">
        <v>188</v>
      </c>
      <c r="D104" s="63" t="s">
        <v>134</v>
      </c>
      <c r="E104" s="115">
        <v>1100000</v>
      </c>
      <c r="F104" s="115">
        <v>1100000</v>
      </c>
      <c r="G104" s="115">
        <v>1100000</v>
      </c>
      <c r="H104" s="115">
        <v>1100000</v>
      </c>
      <c r="I104" s="115">
        <v>1100000</v>
      </c>
      <c r="J104" s="115">
        <v>1100000</v>
      </c>
      <c r="K104" s="115">
        <v>440000</v>
      </c>
      <c r="L104" s="115">
        <v>1100000</v>
      </c>
      <c r="M104" s="115">
        <v>1100000</v>
      </c>
      <c r="N104" s="115">
        <v>1100000</v>
      </c>
      <c r="O104" s="115">
        <v>1100000</v>
      </c>
      <c r="P104" s="115">
        <v>1100000</v>
      </c>
      <c r="Q104" s="64">
        <f>SUM(E104:P104)</f>
        <v>12540000</v>
      </c>
      <c r="R104" s="116"/>
      <c r="S104" s="117">
        <f>(Q104/12)-R104</f>
        <v>1045000</v>
      </c>
      <c r="T104" s="118"/>
      <c r="U104" s="119"/>
      <c r="V104" s="120"/>
    </row>
    <row r="105" spans="1:22" s="121" customFormat="1" ht="45" x14ac:dyDescent="0.25">
      <c r="A105" s="122">
        <v>74</v>
      </c>
      <c r="B105" s="123">
        <v>3560391</v>
      </c>
      <c r="C105" s="124" t="s">
        <v>189</v>
      </c>
      <c r="D105" s="125" t="s">
        <v>190</v>
      </c>
      <c r="E105" s="126">
        <v>1600000</v>
      </c>
      <c r="F105" s="126">
        <v>2000000</v>
      </c>
      <c r="G105" s="126">
        <v>2000000</v>
      </c>
      <c r="H105" s="126">
        <v>2000000</v>
      </c>
      <c r="I105" s="126">
        <v>2000000</v>
      </c>
      <c r="J105" s="126">
        <v>2000000</v>
      </c>
      <c r="K105" s="126">
        <v>1500000</v>
      </c>
      <c r="L105" s="126">
        <v>1500000</v>
      </c>
      <c r="M105" s="126">
        <v>1500000</v>
      </c>
      <c r="N105" s="126">
        <v>1500000</v>
      </c>
      <c r="O105" s="126">
        <v>1500000</v>
      </c>
      <c r="P105" s="127">
        <v>1500000</v>
      </c>
      <c r="Q105" s="128">
        <f>SUM(E105:P105)</f>
        <v>20600000</v>
      </c>
      <c r="R105" s="129">
        <v>1716667</v>
      </c>
      <c r="S105" s="130">
        <f>(Q105/12)-R105</f>
        <v>-0.33333333325572312</v>
      </c>
      <c r="T105" s="131"/>
      <c r="U105" s="119"/>
      <c r="V105" s="120"/>
    </row>
    <row r="106" spans="1:22" s="140" customFormat="1" ht="15" customHeight="1" x14ac:dyDescent="0.25">
      <c r="A106" s="132"/>
      <c r="B106" s="171" t="s">
        <v>191</v>
      </c>
      <c r="C106" s="172"/>
      <c r="D106" s="172"/>
      <c r="E106" s="172"/>
      <c r="F106" s="17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4"/>
      <c r="Q106" s="135"/>
      <c r="R106" s="136"/>
      <c r="S106" s="133"/>
      <c r="T106" s="137"/>
      <c r="U106" s="138"/>
      <c r="V106" s="139"/>
    </row>
    <row r="107" spans="1:22" s="152" customFormat="1" ht="23.25" x14ac:dyDescent="0.25">
      <c r="A107" s="141">
        <v>39</v>
      </c>
      <c r="B107" s="142">
        <v>3781820</v>
      </c>
      <c r="C107" s="143" t="s">
        <v>192</v>
      </c>
      <c r="D107" s="144" t="s">
        <v>193</v>
      </c>
      <c r="E107" s="145">
        <v>900000</v>
      </c>
      <c r="F107" s="145">
        <v>1200000</v>
      </c>
      <c r="G107" s="145">
        <v>1200000</v>
      </c>
      <c r="H107" s="145">
        <v>1200000</v>
      </c>
      <c r="I107" s="145">
        <v>0</v>
      </c>
      <c r="J107" s="145">
        <v>0</v>
      </c>
      <c r="K107" s="145">
        <v>0</v>
      </c>
      <c r="L107" s="145">
        <v>0</v>
      </c>
      <c r="M107" s="145">
        <v>0</v>
      </c>
      <c r="N107" s="145">
        <v>0</v>
      </c>
      <c r="O107" s="145">
        <v>0</v>
      </c>
      <c r="P107" s="146">
        <v>0</v>
      </c>
      <c r="Q107" s="147">
        <f t="shared" ref="Q107:Q114" si="5">SUM(E107:P107)</f>
        <v>4500000</v>
      </c>
      <c r="R107" s="148"/>
      <c r="S107" s="145">
        <f t="shared" ref="S107:S114" si="6">(Q107/12)-R107</f>
        <v>375000</v>
      </c>
      <c r="T107" s="149"/>
      <c r="U107" s="150"/>
      <c r="V107" s="151"/>
    </row>
    <row r="108" spans="1:22" s="2" customFormat="1" ht="33.75" x14ac:dyDescent="0.25">
      <c r="A108" s="62">
        <v>69</v>
      </c>
      <c r="B108" s="38">
        <v>6184717</v>
      </c>
      <c r="C108" s="39" t="s">
        <v>194</v>
      </c>
      <c r="D108" s="63" t="s">
        <v>140</v>
      </c>
      <c r="E108" s="32">
        <v>500000</v>
      </c>
      <c r="F108" s="45">
        <v>500000</v>
      </c>
      <c r="G108" s="45">
        <v>500000</v>
      </c>
      <c r="H108" s="45">
        <v>500000</v>
      </c>
      <c r="I108" s="45">
        <v>500000</v>
      </c>
      <c r="J108" s="45">
        <v>500000</v>
      </c>
      <c r="K108" s="32">
        <v>200000</v>
      </c>
      <c r="L108" s="45">
        <v>0</v>
      </c>
      <c r="M108" s="45">
        <v>0</v>
      </c>
      <c r="N108" s="32">
        <v>0</v>
      </c>
      <c r="O108" s="32">
        <v>0</v>
      </c>
      <c r="P108" s="46">
        <v>0</v>
      </c>
      <c r="Q108" s="64">
        <f t="shared" si="5"/>
        <v>3200000</v>
      </c>
      <c r="R108" s="65"/>
      <c r="S108" s="66">
        <f t="shared" si="6"/>
        <v>266666.66666666669</v>
      </c>
      <c r="T108" s="67"/>
      <c r="U108" s="68"/>
      <c r="V108" s="69"/>
    </row>
    <row r="109" spans="1:22" s="2" customFormat="1" ht="22.5" x14ac:dyDescent="0.25">
      <c r="A109" s="62">
        <v>71</v>
      </c>
      <c r="B109" s="40">
        <v>4802337</v>
      </c>
      <c r="C109" s="39" t="s">
        <v>195</v>
      </c>
      <c r="D109" s="63" t="s">
        <v>196</v>
      </c>
      <c r="E109" s="32">
        <v>900000</v>
      </c>
      <c r="F109" s="45">
        <v>900000</v>
      </c>
      <c r="G109" s="45">
        <v>900000</v>
      </c>
      <c r="H109" s="45">
        <v>900000</v>
      </c>
      <c r="I109" s="45">
        <v>900000</v>
      </c>
      <c r="J109" s="45">
        <v>900000</v>
      </c>
      <c r="K109" s="32">
        <v>360000</v>
      </c>
      <c r="L109" s="45">
        <v>0</v>
      </c>
      <c r="M109" s="45">
        <v>0</v>
      </c>
      <c r="N109" s="32">
        <v>0</v>
      </c>
      <c r="O109" s="32">
        <v>0</v>
      </c>
      <c r="P109" s="46">
        <v>0</v>
      </c>
      <c r="Q109" s="64">
        <f t="shared" si="5"/>
        <v>5760000</v>
      </c>
      <c r="R109" s="65"/>
      <c r="S109" s="66">
        <f t="shared" si="6"/>
        <v>480000</v>
      </c>
      <c r="T109" s="67"/>
      <c r="U109" s="68"/>
      <c r="V109" s="69"/>
    </row>
    <row r="110" spans="1:22" s="2" customFormat="1" ht="33.75" x14ac:dyDescent="0.25">
      <c r="A110" s="62">
        <v>73</v>
      </c>
      <c r="B110" s="40">
        <v>4024916</v>
      </c>
      <c r="C110" s="39" t="s">
        <v>197</v>
      </c>
      <c r="D110" s="63" t="s">
        <v>198</v>
      </c>
      <c r="E110" s="32">
        <v>1200000</v>
      </c>
      <c r="F110" s="45">
        <v>1200000</v>
      </c>
      <c r="G110" s="45">
        <v>1200000</v>
      </c>
      <c r="H110" s="32">
        <v>1500000</v>
      </c>
      <c r="I110" s="45">
        <v>0</v>
      </c>
      <c r="J110" s="45">
        <v>0</v>
      </c>
      <c r="K110" s="32">
        <v>0</v>
      </c>
      <c r="L110" s="45">
        <v>0</v>
      </c>
      <c r="M110" s="45">
        <v>0</v>
      </c>
      <c r="N110" s="32">
        <v>0</v>
      </c>
      <c r="O110" s="32">
        <v>0</v>
      </c>
      <c r="P110" s="46">
        <v>0</v>
      </c>
      <c r="Q110" s="64">
        <f t="shared" si="5"/>
        <v>5100000</v>
      </c>
      <c r="R110" s="65"/>
      <c r="S110" s="66">
        <f t="shared" si="6"/>
        <v>425000</v>
      </c>
      <c r="T110" s="67"/>
      <c r="U110" s="68"/>
      <c r="V110" s="69"/>
    </row>
    <row r="111" spans="1:22" s="2" customFormat="1" ht="33.75" x14ac:dyDescent="0.25">
      <c r="A111" s="62">
        <v>74</v>
      </c>
      <c r="B111" s="38">
        <v>3018267</v>
      </c>
      <c r="C111" s="39" t="s">
        <v>104</v>
      </c>
      <c r="D111" s="63" t="s">
        <v>135</v>
      </c>
      <c r="E111" s="32">
        <v>1200000</v>
      </c>
      <c r="F111" s="45">
        <v>1200000</v>
      </c>
      <c r="G111" s="45">
        <v>1200000</v>
      </c>
      <c r="H111" s="45">
        <v>1200000</v>
      </c>
      <c r="I111" s="45">
        <v>1200000</v>
      </c>
      <c r="J111" s="45">
        <v>1200000</v>
      </c>
      <c r="K111" s="32">
        <v>480000</v>
      </c>
      <c r="L111" s="45">
        <v>0</v>
      </c>
      <c r="M111" s="45">
        <v>0</v>
      </c>
      <c r="N111" s="32">
        <v>0</v>
      </c>
      <c r="O111" s="32">
        <v>0</v>
      </c>
      <c r="P111" s="46">
        <v>0</v>
      </c>
      <c r="Q111" s="64">
        <f t="shared" si="5"/>
        <v>7680000</v>
      </c>
      <c r="R111" s="65"/>
      <c r="S111" s="66">
        <f t="shared" si="6"/>
        <v>640000</v>
      </c>
      <c r="T111" s="67"/>
      <c r="U111" s="68"/>
      <c r="V111" s="69"/>
    </row>
    <row r="112" spans="1:22" s="2" customFormat="1" ht="45" x14ac:dyDescent="0.25">
      <c r="A112" s="62">
        <v>78</v>
      </c>
      <c r="B112" s="153">
        <v>4505930</v>
      </c>
      <c r="C112" s="154" t="s">
        <v>199</v>
      </c>
      <c r="D112" s="63" t="s">
        <v>200</v>
      </c>
      <c r="E112" s="32">
        <v>270000</v>
      </c>
      <c r="F112" s="45">
        <v>900000</v>
      </c>
      <c r="G112" s="45">
        <v>900000</v>
      </c>
      <c r="H112" s="45">
        <v>900000</v>
      </c>
      <c r="I112" s="45">
        <v>900000</v>
      </c>
      <c r="J112" s="45">
        <v>900000</v>
      </c>
      <c r="K112" s="32">
        <v>900000</v>
      </c>
      <c r="L112" s="45">
        <v>900000</v>
      </c>
      <c r="M112" s="45">
        <v>0</v>
      </c>
      <c r="N112" s="32">
        <v>0</v>
      </c>
      <c r="O112" s="32">
        <v>0</v>
      </c>
      <c r="P112" s="46">
        <v>0</v>
      </c>
      <c r="Q112" s="64">
        <f t="shared" si="5"/>
        <v>6570000</v>
      </c>
      <c r="R112" s="65"/>
      <c r="S112" s="66">
        <f t="shared" si="6"/>
        <v>547500</v>
      </c>
      <c r="T112" s="67"/>
      <c r="U112" s="68"/>
      <c r="V112" s="69"/>
    </row>
    <row r="113" spans="1:22" s="2" customFormat="1" ht="33.75" x14ac:dyDescent="0.25">
      <c r="A113" s="62">
        <v>79</v>
      </c>
      <c r="B113" s="155">
        <v>3463903</v>
      </c>
      <c r="C113" s="154" t="s">
        <v>103</v>
      </c>
      <c r="D113" s="63" t="s">
        <v>156</v>
      </c>
      <c r="E113" s="32">
        <v>0</v>
      </c>
      <c r="F113" s="45">
        <v>0</v>
      </c>
      <c r="G113" s="45">
        <v>0</v>
      </c>
      <c r="H113" s="45">
        <v>1000000</v>
      </c>
      <c r="I113" s="45">
        <v>1200000</v>
      </c>
      <c r="J113" s="45">
        <v>1200000</v>
      </c>
      <c r="K113" s="32">
        <v>480000</v>
      </c>
      <c r="L113" s="45">
        <v>0</v>
      </c>
      <c r="M113" s="45">
        <v>0</v>
      </c>
      <c r="N113" s="32">
        <v>0</v>
      </c>
      <c r="O113" s="32">
        <v>0</v>
      </c>
      <c r="P113" s="46">
        <v>0</v>
      </c>
      <c r="Q113" s="64">
        <f t="shared" si="5"/>
        <v>3880000</v>
      </c>
      <c r="R113" s="65"/>
      <c r="S113" s="66">
        <f t="shared" si="6"/>
        <v>323333.33333333331</v>
      </c>
      <c r="T113" s="67"/>
      <c r="U113" s="68"/>
      <c r="V113" s="69"/>
    </row>
    <row r="114" spans="1:22" s="2" customFormat="1" ht="45" x14ac:dyDescent="0.25">
      <c r="A114" s="62">
        <v>80</v>
      </c>
      <c r="B114" s="42">
        <v>3218303</v>
      </c>
      <c r="C114" s="39" t="s">
        <v>201</v>
      </c>
      <c r="D114" s="63" t="s">
        <v>142</v>
      </c>
      <c r="E114" s="32">
        <v>0</v>
      </c>
      <c r="F114" s="45">
        <v>0</v>
      </c>
      <c r="G114" s="45">
        <v>0</v>
      </c>
      <c r="H114" s="45">
        <v>1080000</v>
      </c>
      <c r="I114" s="45">
        <v>1200000</v>
      </c>
      <c r="J114" s="45">
        <v>1200000</v>
      </c>
      <c r="K114" s="32">
        <v>480000</v>
      </c>
      <c r="L114" s="45">
        <v>0</v>
      </c>
      <c r="M114" s="45">
        <v>0</v>
      </c>
      <c r="N114" s="32">
        <v>0</v>
      </c>
      <c r="O114" s="32">
        <v>0</v>
      </c>
      <c r="P114" s="46">
        <v>0</v>
      </c>
      <c r="Q114" s="64">
        <f t="shared" si="5"/>
        <v>3960000</v>
      </c>
      <c r="R114" s="65"/>
      <c r="S114" s="66">
        <f t="shared" si="6"/>
        <v>330000</v>
      </c>
      <c r="T114" s="67"/>
      <c r="U114" s="68"/>
      <c r="V114" s="69"/>
    </row>
  </sheetData>
  <conditionalFormatting sqref="B89 B105:B106 C105 B78:C79 B63:C63">
    <cfRule type="containsText" dxfId="3" priority="2" operator="containsText" text="COBRO">
      <formula>NOT(ISERROR(SEARCH("COBRO",B63)))</formula>
    </cfRule>
  </conditionalFormatting>
  <conditionalFormatting sqref="B89 B105:B106 C105 B78:C79 B63:C63">
    <cfRule type="containsText" dxfId="2" priority="1" operator="containsText" text="NO COBRO">
      <formula>NOT(ISERROR(SEARCH("NO 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9"/>
    <col min="18" max="18" width="11.42578125" style="179"/>
    <col min="19" max="19" width="11.42578125" style="180"/>
  </cols>
  <sheetData>
    <row r="5" spans="1:22" ht="18.75" x14ac:dyDescent="0.25">
      <c r="B5" s="181" t="s">
        <v>202</v>
      </c>
      <c r="C5" s="156" t="s">
        <v>203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82"/>
      <c r="U5" s="182"/>
      <c r="V5" s="182"/>
    </row>
    <row r="6" spans="1:22" ht="18.75" x14ac:dyDescent="0.2"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56"/>
      <c r="R6" s="183"/>
      <c r="S6" s="184"/>
      <c r="T6" s="182"/>
      <c r="U6" s="182"/>
      <c r="V6" s="182"/>
    </row>
    <row r="7" spans="1:22" ht="18.75" x14ac:dyDescent="0.2">
      <c r="C7" s="185" t="s">
        <v>107</v>
      </c>
      <c r="D7" s="186" t="s">
        <v>108</v>
      </c>
      <c r="E7" s="182"/>
      <c r="G7" s="187"/>
      <c r="H7" s="187"/>
      <c r="I7" s="187"/>
      <c r="J7" s="187"/>
      <c r="K7" s="187"/>
      <c r="L7" s="187"/>
      <c r="M7" s="187"/>
      <c r="N7" s="187"/>
      <c r="O7" s="187"/>
      <c r="P7" s="188">
        <v>45000</v>
      </c>
      <c r="Q7" s="156"/>
      <c r="R7" s="183"/>
      <c r="S7" s="184"/>
      <c r="T7" s="182"/>
      <c r="U7" s="182"/>
    </row>
    <row r="8" spans="1:22" ht="18.75" x14ac:dyDescent="0.2">
      <c r="C8" s="185" t="s">
        <v>109</v>
      </c>
      <c r="D8" s="186" t="s">
        <v>110</v>
      </c>
      <c r="E8" s="182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56"/>
      <c r="R8" s="183"/>
      <c r="S8" s="184"/>
      <c r="T8" s="182"/>
      <c r="U8" s="182"/>
    </row>
    <row r="9" spans="1:22" x14ac:dyDescent="0.25">
      <c r="C9" s="185" t="s">
        <v>111</v>
      </c>
      <c r="D9" s="186" t="s">
        <v>112</v>
      </c>
      <c r="E9" s="182"/>
      <c r="G9" s="187"/>
      <c r="H9" s="187"/>
      <c r="I9" s="187"/>
      <c r="J9" s="187"/>
      <c r="K9" s="187"/>
      <c r="L9" s="187"/>
      <c r="M9" s="187"/>
      <c r="N9" s="187"/>
      <c r="O9" s="187"/>
      <c r="P9" s="187"/>
    </row>
    <row r="10" spans="1:22" x14ac:dyDescent="0.25">
      <c r="D10" s="189"/>
      <c r="E10" s="182"/>
      <c r="F10" s="190"/>
      <c r="G10" s="187"/>
      <c r="H10" s="187"/>
      <c r="I10" s="187"/>
      <c r="J10" s="187"/>
      <c r="K10" s="187"/>
      <c r="L10" s="187"/>
      <c r="M10" s="187"/>
      <c r="N10" s="187"/>
      <c r="O10" s="187"/>
      <c r="P10" s="187"/>
    </row>
    <row r="12" spans="1:22" ht="47.25" x14ac:dyDescent="0.2">
      <c r="A12" s="191" t="s">
        <v>113</v>
      </c>
      <c r="B12" s="191" t="s">
        <v>204</v>
      </c>
      <c r="C12" s="191" t="s">
        <v>205</v>
      </c>
      <c r="D12" s="191" t="s">
        <v>206</v>
      </c>
      <c r="E12" s="191" t="s">
        <v>207</v>
      </c>
      <c r="F12" s="191" t="s">
        <v>208</v>
      </c>
      <c r="G12" s="191" t="s">
        <v>209</v>
      </c>
      <c r="H12" s="191" t="s">
        <v>210</v>
      </c>
      <c r="I12" s="191" t="s">
        <v>211</v>
      </c>
      <c r="J12" s="191" t="s">
        <v>212</v>
      </c>
      <c r="K12" s="191" t="s">
        <v>213</v>
      </c>
      <c r="L12" s="191" t="s">
        <v>214</v>
      </c>
      <c r="M12" s="191" t="s">
        <v>215</v>
      </c>
      <c r="N12" s="191" t="s">
        <v>216</v>
      </c>
      <c r="O12" s="191" t="s">
        <v>217</v>
      </c>
      <c r="P12" s="191" t="s">
        <v>218</v>
      </c>
      <c r="Q12" s="191" t="s">
        <v>118</v>
      </c>
      <c r="R12" s="192" t="s">
        <v>119</v>
      </c>
      <c r="S12" s="193" t="s">
        <v>120</v>
      </c>
      <c r="T12" s="191" t="s">
        <v>121</v>
      </c>
    </row>
    <row r="13" spans="1:22" s="152" customFormat="1" ht="33.75" x14ac:dyDescent="0.25">
      <c r="A13" s="194">
        <v>1</v>
      </c>
      <c r="B13" s="34">
        <v>757953</v>
      </c>
      <c r="C13" s="195" t="s">
        <v>219</v>
      </c>
      <c r="D13" s="196" t="s">
        <v>220</v>
      </c>
      <c r="E13" s="197">
        <v>1125000</v>
      </c>
      <c r="F13" s="197">
        <v>1260000</v>
      </c>
      <c r="G13" s="197">
        <v>1260000</v>
      </c>
      <c r="H13" s="197">
        <v>1350000</v>
      </c>
      <c r="I13" s="197">
        <v>1305000</v>
      </c>
      <c r="J13" s="197">
        <v>1350000</v>
      </c>
      <c r="K13" s="197">
        <v>450000</v>
      </c>
      <c r="L13" s="197">
        <v>0</v>
      </c>
      <c r="M13" s="197">
        <v>0</v>
      </c>
      <c r="N13" s="197">
        <v>0</v>
      </c>
      <c r="O13" s="197">
        <v>0</v>
      </c>
      <c r="P13" s="197">
        <v>0</v>
      </c>
      <c r="Q13" s="198">
        <f>SUM(E13:P13)</f>
        <v>8100000</v>
      </c>
      <c r="R13" s="199"/>
      <c r="S13" s="200">
        <f>(Q13/12)-R13</f>
        <v>675000</v>
      </c>
      <c r="T13" s="194"/>
    </row>
    <row r="14" spans="1:22" s="152" customFormat="1" ht="33.75" x14ac:dyDescent="0.25">
      <c r="A14" s="194">
        <v>2</v>
      </c>
      <c r="B14" s="201">
        <v>5160006</v>
      </c>
      <c r="C14" s="35" t="s">
        <v>221</v>
      </c>
      <c r="D14" s="196" t="s">
        <v>222</v>
      </c>
      <c r="E14" s="197">
        <v>585000</v>
      </c>
      <c r="F14" s="197">
        <v>1215000</v>
      </c>
      <c r="G14" s="197">
        <v>1125000</v>
      </c>
      <c r="H14" s="197">
        <v>1170000</v>
      </c>
      <c r="I14" s="197">
        <v>1215000</v>
      </c>
      <c r="J14" s="197">
        <v>1170000</v>
      </c>
      <c r="K14" s="197">
        <v>1170000</v>
      </c>
      <c r="L14" s="197">
        <v>1170000</v>
      </c>
      <c r="M14" s="197">
        <v>1215000</v>
      </c>
      <c r="N14" s="197">
        <v>1260000</v>
      </c>
      <c r="O14" s="197">
        <v>1305000</v>
      </c>
      <c r="P14" s="197">
        <f t="shared" ref="P14:P68" si="0">+$P$7*26</f>
        <v>1170000</v>
      </c>
      <c r="Q14" s="198">
        <f t="shared" ref="Q14:Q68" si="1">SUM(E14:P14)</f>
        <v>13770000</v>
      </c>
      <c r="R14" s="199"/>
      <c r="S14" s="200">
        <f t="shared" ref="S14:S68" si="2">(Q14/12)-R14</f>
        <v>1147500</v>
      </c>
      <c r="T14" s="202"/>
    </row>
    <row r="15" spans="1:22" s="152" customFormat="1" ht="22.5" x14ac:dyDescent="0.25">
      <c r="A15" s="194">
        <v>3</v>
      </c>
      <c r="B15" s="34">
        <v>1541667</v>
      </c>
      <c r="C15" s="35" t="s">
        <v>223</v>
      </c>
      <c r="D15" s="196" t="s">
        <v>222</v>
      </c>
      <c r="E15" s="197">
        <v>1260000</v>
      </c>
      <c r="F15" s="197">
        <v>1395000</v>
      </c>
      <c r="G15" s="197">
        <v>1350000</v>
      </c>
      <c r="H15" s="197">
        <v>1260000</v>
      </c>
      <c r="I15" s="197">
        <v>1350000</v>
      </c>
      <c r="J15" s="197">
        <v>1305000</v>
      </c>
      <c r="K15" s="197">
        <v>1395000</v>
      </c>
      <c r="L15" s="197">
        <v>1395000</v>
      </c>
      <c r="M15" s="197">
        <v>1350000</v>
      </c>
      <c r="N15" s="197">
        <v>1395000</v>
      </c>
      <c r="O15" s="197">
        <v>1305000</v>
      </c>
      <c r="P15" s="197">
        <f t="shared" si="0"/>
        <v>1170000</v>
      </c>
      <c r="Q15" s="198">
        <f t="shared" si="1"/>
        <v>15930000</v>
      </c>
      <c r="R15" s="199"/>
      <c r="S15" s="200">
        <f t="shared" si="2"/>
        <v>1327500</v>
      </c>
      <c r="T15" s="194"/>
    </row>
    <row r="16" spans="1:22" s="152" customFormat="1" ht="22.5" x14ac:dyDescent="0.25">
      <c r="A16" s="194">
        <v>4</v>
      </c>
      <c r="B16" s="34">
        <v>608751</v>
      </c>
      <c r="C16" s="35" t="s">
        <v>224</v>
      </c>
      <c r="D16" s="196" t="s">
        <v>159</v>
      </c>
      <c r="E16" s="197">
        <v>1395000</v>
      </c>
      <c r="F16" s="197">
        <v>1530000</v>
      </c>
      <c r="G16" s="197">
        <v>1755000</v>
      </c>
      <c r="H16" s="197">
        <v>1530000</v>
      </c>
      <c r="I16" s="197">
        <v>1665000</v>
      </c>
      <c r="J16" s="197">
        <v>1530000</v>
      </c>
      <c r="K16" s="197">
        <v>1620000</v>
      </c>
      <c r="L16" s="197">
        <v>1620000</v>
      </c>
      <c r="M16" s="197">
        <v>1530000</v>
      </c>
      <c r="N16" s="197">
        <v>1710000</v>
      </c>
      <c r="O16" s="197">
        <v>1530000</v>
      </c>
      <c r="P16" s="197">
        <f t="shared" si="0"/>
        <v>1170000</v>
      </c>
      <c r="Q16" s="198">
        <f t="shared" si="1"/>
        <v>18585000</v>
      </c>
      <c r="R16" s="199">
        <v>783750</v>
      </c>
      <c r="S16" s="200">
        <f t="shared" si="2"/>
        <v>765000</v>
      </c>
      <c r="T16" s="194"/>
    </row>
    <row r="17" spans="1:20" s="152" customFormat="1" ht="33.75" x14ac:dyDescent="0.25">
      <c r="A17" s="194">
        <v>5</v>
      </c>
      <c r="B17" s="34">
        <v>897267</v>
      </c>
      <c r="C17" s="35" t="s">
        <v>225</v>
      </c>
      <c r="D17" s="196" t="s">
        <v>226</v>
      </c>
      <c r="E17" s="197">
        <v>1250000</v>
      </c>
      <c r="F17" s="197">
        <v>1250000</v>
      </c>
      <c r="G17" s="197">
        <v>1250000</v>
      </c>
      <c r="H17" s="197">
        <v>1300000</v>
      </c>
      <c r="I17" s="197">
        <v>1300000</v>
      </c>
      <c r="J17" s="197">
        <v>1300000</v>
      </c>
      <c r="K17" s="197">
        <v>1300000</v>
      </c>
      <c r="L17" s="197">
        <v>1350000</v>
      </c>
      <c r="M17" s="197">
        <v>1300000</v>
      </c>
      <c r="N17" s="197">
        <v>1350000</v>
      </c>
      <c r="O17" s="197">
        <v>1300000</v>
      </c>
      <c r="P17" s="197">
        <f>50000*26</f>
        <v>1300000</v>
      </c>
      <c r="Q17" s="198">
        <f t="shared" si="1"/>
        <v>15550000</v>
      </c>
      <c r="R17" s="199"/>
      <c r="S17" s="200">
        <f t="shared" si="2"/>
        <v>1295833.3333333333</v>
      </c>
      <c r="T17" s="202"/>
    </row>
    <row r="18" spans="1:20" s="152" customFormat="1" ht="33.75" x14ac:dyDescent="0.25">
      <c r="A18" s="194">
        <v>6</v>
      </c>
      <c r="B18" s="203">
        <v>1310757</v>
      </c>
      <c r="C18" s="35" t="s">
        <v>227</v>
      </c>
      <c r="D18" s="196" t="s">
        <v>228</v>
      </c>
      <c r="E18" s="197">
        <v>1395000</v>
      </c>
      <c r="F18" s="197">
        <v>1125000</v>
      </c>
      <c r="G18" s="197">
        <v>1260000</v>
      </c>
      <c r="H18" s="197">
        <v>1305000</v>
      </c>
      <c r="I18" s="197">
        <v>1305000</v>
      </c>
      <c r="J18" s="197">
        <v>1305000</v>
      </c>
      <c r="K18" s="197">
        <v>1305000</v>
      </c>
      <c r="L18" s="197">
        <v>1350000</v>
      </c>
      <c r="M18" s="197">
        <v>1350000</v>
      </c>
      <c r="N18" s="197">
        <v>1260000</v>
      </c>
      <c r="O18" s="197">
        <v>1305000</v>
      </c>
      <c r="P18" s="197">
        <f t="shared" si="0"/>
        <v>1170000</v>
      </c>
      <c r="Q18" s="198">
        <f t="shared" si="1"/>
        <v>15435000</v>
      </c>
      <c r="R18" s="199"/>
      <c r="S18" s="200">
        <f t="shared" si="2"/>
        <v>1286250</v>
      </c>
      <c r="T18" s="202"/>
    </row>
    <row r="19" spans="1:20" s="152" customFormat="1" ht="33.75" x14ac:dyDescent="0.25">
      <c r="A19" s="194">
        <v>7</v>
      </c>
      <c r="B19" s="204">
        <v>1544009</v>
      </c>
      <c r="C19" s="35" t="s">
        <v>229</v>
      </c>
      <c r="D19" s="196" t="s">
        <v>230</v>
      </c>
      <c r="E19" s="197">
        <v>1350000</v>
      </c>
      <c r="F19" s="197">
        <v>1170000</v>
      </c>
      <c r="G19" s="197">
        <v>1215000</v>
      </c>
      <c r="H19" s="197">
        <v>1125000</v>
      </c>
      <c r="I19" s="197">
        <v>1170000</v>
      </c>
      <c r="J19" s="197">
        <v>1080000</v>
      </c>
      <c r="K19" s="197">
        <v>1260000</v>
      </c>
      <c r="L19" s="197">
        <v>1215000</v>
      </c>
      <c r="M19" s="197">
        <v>1215000</v>
      </c>
      <c r="N19" s="197">
        <v>1350000</v>
      </c>
      <c r="O19" s="197">
        <v>1170000</v>
      </c>
      <c r="P19" s="197">
        <f t="shared" si="0"/>
        <v>1170000</v>
      </c>
      <c r="Q19" s="198">
        <f t="shared" si="1"/>
        <v>14490000</v>
      </c>
      <c r="R19" s="199"/>
      <c r="S19" s="200">
        <f t="shared" si="2"/>
        <v>1207500</v>
      </c>
      <c r="T19" s="202"/>
    </row>
    <row r="20" spans="1:20" s="152" customFormat="1" ht="22.5" x14ac:dyDescent="0.25">
      <c r="A20" s="194">
        <v>8</v>
      </c>
      <c r="B20" s="34">
        <v>2847974</v>
      </c>
      <c r="C20" s="35" t="s">
        <v>231</v>
      </c>
      <c r="D20" s="196" t="s">
        <v>232</v>
      </c>
      <c r="E20" s="197">
        <v>1215000</v>
      </c>
      <c r="F20" s="197">
        <v>1125000</v>
      </c>
      <c r="G20" s="197">
        <v>1170000</v>
      </c>
      <c r="H20" s="197">
        <v>1170000</v>
      </c>
      <c r="I20" s="197">
        <v>1125000</v>
      </c>
      <c r="J20" s="197">
        <v>1215000</v>
      </c>
      <c r="K20" s="197">
        <v>1170000</v>
      </c>
      <c r="L20" s="197">
        <v>1125000</v>
      </c>
      <c r="M20" s="197">
        <v>1125000</v>
      </c>
      <c r="N20" s="197">
        <v>1080000</v>
      </c>
      <c r="O20" s="197">
        <v>1170000</v>
      </c>
      <c r="P20" s="197">
        <f t="shared" si="0"/>
        <v>1170000</v>
      </c>
      <c r="Q20" s="198">
        <f t="shared" si="1"/>
        <v>13860000</v>
      </c>
      <c r="R20" s="199"/>
      <c r="S20" s="200">
        <f t="shared" si="2"/>
        <v>1155000</v>
      </c>
      <c r="T20" s="202"/>
    </row>
    <row r="21" spans="1:20" s="152" customFormat="1" ht="45" x14ac:dyDescent="0.25">
      <c r="A21" s="194">
        <v>9</v>
      </c>
      <c r="B21" s="201">
        <v>1132880</v>
      </c>
      <c r="C21" s="35" t="s">
        <v>233</v>
      </c>
      <c r="D21" s="196" t="s">
        <v>222</v>
      </c>
      <c r="E21" s="197">
        <v>0</v>
      </c>
      <c r="F21" s="197">
        <v>0</v>
      </c>
      <c r="G21" s="197">
        <v>0</v>
      </c>
      <c r="H21" s="197">
        <v>1305000</v>
      </c>
      <c r="I21" s="197">
        <v>1395000</v>
      </c>
      <c r="J21" s="197">
        <v>1350000</v>
      </c>
      <c r="K21" s="197">
        <v>1395000</v>
      </c>
      <c r="L21" s="197">
        <v>1395000</v>
      </c>
      <c r="M21" s="197">
        <v>1350000</v>
      </c>
      <c r="N21" s="197">
        <v>1395000</v>
      </c>
      <c r="O21" s="197">
        <v>1350000</v>
      </c>
      <c r="P21" s="197">
        <f t="shared" si="0"/>
        <v>1170000</v>
      </c>
      <c r="Q21" s="198">
        <f t="shared" si="1"/>
        <v>12105000</v>
      </c>
      <c r="R21" s="199"/>
      <c r="S21" s="200">
        <f t="shared" si="2"/>
        <v>1008750</v>
      </c>
      <c r="T21" s="202"/>
    </row>
    <row r="22" spans="1:20" s="152" customFormat="1" ht="45" x14ac:dyDescent="0.25">
      <c r="A22" s="194">
        <v>10</v>
      </c>
      <c r="B22" s="34">
        <v>2576068</v>
      </c>
      <c r="C22" s="35" t="s">
        <v>234</v>
      </c>
      <c r="D22" s="196" t="s">
        <v>222</v>
      </c>
      <c r="E22" s="197">
        <v>1125000</v>
      </c>
      <c r="F22" s="197">
        <v>1305000</v>
      </c>
      <c r="G22" s="197">
        <v>1305000</v>
      </c>
      <c r="H22" s="197">
        <v>1620000</v>
      </c>
      <c r="I22" s="197">
        <v>1755000</v>
      </c>
      <c r="J22" s="197">
        <v>1440000</v>
      </c>
      <c r="K22" s="197">
        <v>1215000</v>
      </c>
      <c r="L22" s="197">
        <v>1170000</v>
      </c>
      <c r="M22" s="197">
        <v>1170000</v>
      </c>
      <c r="N22" s="197">
        <v>1350000</v>
      </c>
      <c r="O22" s="197">
        <v>1170000</v>
      </c>
      <c r="P22" s="197">
        <f t="shared" si="0"/>
        <v>1170000</v>
      </c>
      <c r="Q22" s="198">
        <f t="shared" si="1"/>
        <v>15795000</v>
      </c>
      <c r="R22" s="199"/>
      <c r="S22" s="200">
        <f t="shared" si="2"/>
        <v>1316250</v>
      </c>
      <c r="T22" s="202"/>
    </row>
    <row r="23" spans="1:20" s="152" customFormat="1" ht="45" x14ac:dyDescent="0.25">
      <c r="A23" s="194">
        <v>11</v>
      </c>
      <c r="B23" s="36">
        <v>4681463</v>
      </c>
      <c r="C23" s="35" t="s">
        <v>235</v>
      </c>
      <c r="D23" s="196" t="s">
        <v>222</v>
      </c>
      <c r="E23" s="197">
        <v>945000</v>
      </c>
      <c r="F23" s="197">
        <v>1305000</v>
      </c>
      <c r="G23" s="197">
        <v>1440000</v>
      </c>
      <c r="H23" s="197">
        <v>1260000</v>
      </c>
      <c r="I23" s="197">
        <v>1305000</v>
      </c>
      <c r="J23" s="197">
        <v>1215000</v>
      </c>
      <c r="K23" s="197">
        <v>1260000</v>
      </c>
      <c r="L23" s="197">
        <v>1170000</v>
      </c>
      <c r="M23" s="197">
        <v>1215000</v>
      </c>
      <c r="N23" s="197">
        <v>1125000</v>
      </c>
      <c r="O23" s="197">
        <v>1170000</v>
      </c>
      <c r="P23" s="197">
        <f t="shared" si="0"/>
        <v>1170000</v>
      </c>
      <c r="Q23" s="198">
        <f t="shared" si="1"/>
        <v>14580000</v>
      </c>
      <c r="R23" s="199"/>
      <c r="S23" s="200">
        <f t="shared" si="2"/>
        <v>1215000</v>
      </c>
      <c r="T23" s="202"/>
    </row>
    <row r="24" spans="1:20" s="152" customFormat="1" ht="22.5" x14ac:dyDescent="0.25">
      <c r="A24" s="194">
        <v>12</v>
      </c>
      <c r="B24" s="36">
        <v>5710012</v>
      </c>
      <c r="C24" s="35" t="s">
        <v>236</v>
      </c>
      <c r="D24" s="196" t="s">
        <v>222</v>
      </c>
      <c r="E24" s="197">
        <v>540000</v>
      </c>
      <c r="F24" s="197">
        <v>1260000</v>
      </c>
      <c r="G24" s="197">
        <v>1215000</v>
      </c>
      <c r="H24" s="197">
        <v>1350000</v>
      </c>
      <c r="I24" s="197">
        <v>1350000</v>
      </c>
      <c r="J24" s="197">
        <v>1305000</v>
      </c>
      <c r="K24" s="197">
        <v>1395000</v>
      </c>
      <c r="L24" s="197">
        <v>1395000</v>
      </c>
      <c r="M24" s="197">
        <v>1350000</v>
      </c>
      <c r="N24" s="197">
        <v>1395000</v>
      </c>
      <c r="O24" s="197">
        <v>1350000</v>
      </c>
      <c r="P24" s="197">
        <f t="shared" si="0"/>
        <v>1170000</v>
      </c>
      <c r="Q24" s="198">
        <f t="shared" si="1"/>
        <v>15075000</v>
      </c>
      <c r="R24" s="199"/>
      <c r="S24" s="200">
        <f t="shared" si="2"/>
        <v>1256250</v>
      </c>
      <c r="T24" s="202"/>
    </row>
    <row r="25" spans="1:20" s="152" customFormat="1" ht="22.5" x14ac:dyDescent="0.25">
      <c r="A25" s="194">
        <v>13</v>
      </c>
      <c r="B25" s="34">
        <v>1290552</v>
      </c>
      <c r="C25" s="35" t="s">
        <v>237</v>
      </c>
      <c r="D25" s="196" t="s">
        <v>228</v>
      </c>
      <c r="E25" s="197">
        <v>1395000</v>
      </c>
      <c r="F25" s="197">
        <v>1125000</v>
      </c>
      <c r="G25" s="197">
        <v>1125000</v>
      </c>
      <c r="H25" s="197">
        <v>1215000</v>
      </c>
      <c r="I25" s="197">
        <v>1260000</v>
      </c>
      <c r="J25" s="197">
        <v>1170000</v>
      </c>
      <c r="K25" s="197">
        <v>1215000</v>
      </c>
      <c r="L25" s="197">
        <v>1215000</v>
      </c>
      <c r="M25" s="197">
        <v>1260000</v>
      </c>
      <c r="N25" s="197">
        <v>1170000</v>
      </c>
      <c r="O25" s="197">
        <v>1215000</v>
      </c>
      <c r="P25" s="197">
        <f t="shared" si="0"/>
        <v>1170000</v>
      </c>
      <c r="Q25" s="198">
        <f t="shared" si="1"/>
        <v>14535000</v>
      </c>
      <c r="R25" s="199"/>
      <c r="S25" s="200">
        <f t="shared" si="2"/>
        <v>1211250</v>
      </c>
      <c r="T25" s="202"/>
    </row>
    <row r="26" spans="1:20" s="152" customFormat="1" ht="45" x14ac:dyDescent="0.25">
      <c r="A26" s="194">
        <v>14</v>
      </c>
      <c r="B26" s="201">
        <v>5334502</v>
      </c>
      <c r="C26" s="35" t="s">
        <v>238</v>
      </c>
      <c r="D26" s="196" t="s">
        <v>222</v>
      </c>
      <c r="E26" s="197"/>
      <c r="F26" s="197">
        <v>0</v>
      </c>
      <c r="G26" s="197">
        <v>0</v>
      </c>
      <c r="H26" s="197">
        <v>0</v>
      </c>
      <c r="I26" s="197">
        <v>0</v>
      </c>
      <c r="J26" s="197">
        <v>0</v>
      </c>
      <c r="K26" s="197">
        <v>0</v>
      </c>
      <c r="L26" s="197">
        <v>0</v>
      </c>
      <c r="M26" s="197">
        <v>765000</v>
      </c>
      <c r="N26" s="197">
        <v>1125000</v>
      </c>
      <c r="O26" s="197">
        <v>1035000</v>
      </c>
      <c r="P26" s="197">
        <f t="shared" si="0"/>
        <v>1170000</v>
      </c>
      <c r="Q26" s="198">
        <f t="shared" si="1"/>
        <v>4095000</v>
      </c>
      <c r="R26" s="199"/>
      <c r="S26" s="200">
        <f t="shared" si="2"/>
        <v>341250</v>
      </c>
      <c r="T26" s="202"/>
    </row>
    <row r="27" spans="1:20" s="152" customFormat="1" ht="45" x14ac:dyDescent="0.25">
      <c r="A27" s="194">
        <v>15</v>
      </c>
      <c r="B27" s="34">
        <v>5904672</v>
      </c>
      <c r="C27" s="195" t="s">
        <v>239</v>
      </c>
      <c r="D27" s="196" t="s">
        <v>240</v>
      </c>
      <c r="E27" s="197">
        <v>1215000</v>
      </c>
      <c r="F27" s="197">
        <v>1035000</v>
      </c>
      <c r="G27" s="197">
        <v>990000</v>
      </c>
      <c r="H27" s="197">
        <v>1170000</v>
      </c>
      <c r="I27" s="197">
        <v>1125000</v>
      </c>
      <c r="J27" s="197">
        <v>1080000</v>
      </c>
      <c r="K27" s="197">
        <v>450000</v>
      </c>
      <c r="L27" s="197">
        <v>0</v>
      </c>
      <c r="M27" s="197">
        <v>0</v>
      </c>
      <c r="N27" s="197">
        <v>0</v>
      </c>
      <c r="O27" s="197">
        <v>0</v>
      </c>
      <c r="P27" s="197">
        <v>0</v>
      </c>
      <c r="Q27" s="198">
        <f t="shared" si="1"/>
        <v>7065000</v>
      </c>
      <c r="R27" s="199">
        <v>551250</v>
      </c>
      <c r="S27" s="200">
        <f t="shared" si="2"/>
        <v>37500</v>
      </c>
      <c r="T27" s="202"/>
    </row>
    <row r="28" spans="1:20" s="152" customFormat="1" ht="22.5" x14ac:dyDescent="0.25">
      <c r="A28" s="194">
        <v>16</v>
      </c>
      <c r="B28" s="34">
        <v>660545</v>
      </c>
      <c r="C28" s="35" t="s">
        <v>241</v>
      </c>
      <c r="D28" s="196" t="s">
        <v>222</v>
      </c>
      <c r="E28" s="197">
        <v>0</v>
      </c>
      <c r="F28" s="197">
        <v>0</v>
      </c>
      <c r="G28" s="197">
        <v>765000</v>
      </c>
      <c r="H28" s="197">
        <v>1170000</v>
      </c>
      <c r="I28" s="197">
        <v>1215000</v>
      </c>
      <c r="J28" s="197">
        <v>1215000</v>
      </c>
      <c r="K28" s="197">
        <v>450000</v>
      </c>
      <c r="L28" s="197">
        <v>0</v>
      </c>
      <c r="M28" s="197">
        <v>1125000</v>
      </c>
      <c r="N28" s="197">
        <v>1305000</v>
      </c>
      <c r="O28" s="197">
        <v>1260000</v>
      </c>
      <c r="P28" s="197">
        <f t="shared" si="0"/>
        <v>1170000</v>
      </c>
      <c r="Q28" s="198">
        <f t="shared" si="1"/>
        <v>9675000</v>
      </c>
      <c r="R28" s="199"/>
      <c r="S28" s="200">
        <f t="shared" si="2"/>
        <v>806250</v>
      </c>
      <c r="T28" s="202"/>
    </row>
    <row r="29" spans="1:20" s="152" customFormat="1" ht="45" x14ac:dyDescent="0.25">
      <c r="A29" s="194">
        <v>17</v>
      </c>
      <c r="B29" s="36">
        <v>6817654</v>
      </c>
      <c r="C29" s="35" t="s">
        <v>242</v>
      </c>
      <c r="D29" s="196" t="s">
        <v>243</v>
      </c>
      <c r="E29" s="197">
        <v>990000</v>
      </c>
      <c r="F29" s="197">
        <v>1125000</v>
      </c>
      <c r="G29" s="197">
        <v>1080000</v>
      </c>
      <c r="H29" s="197">
        <v>1125000</v>
      </c>
      <c r="I29" s="197">
        <v>1170000</v>
      </c>
      <c r="J29" s="197">
        <v>1215000</v>
      </c>
      <c r="K29" s="197">
        <v>1350000</v>
      </c>
      <c r="L29" s="197">
        <v>1125000</v>
      </c>
      <c r="M29" s="197">
        <v>1170000</v>
      </c>
      <c r="N29" s="197">
        <v>1395000</v>
      </c>
      <c r="O29" s="197">
        <v>1215000</v>
      </c>
      <c r="P29" s="197">
        <f t="shared" si="0"/>
        <v>1170000</v>
      </c>
      <c r="Q29" s="198">
        <f t="shared" si="1"/>
        <v>14130000</v>
      </c>
      <c r="R29" s="199"/>
      <c r="S29" s="200">
        <f t="shared" si="2"/>
        <v>1177500</v>
      </c>
      <c r="T29" s="202"/>
    </row>
    <row r="30" spans="1:20" s="152" customFormat="1" ht="22.5" x14ac:dyDescent="0.25">
      <c r="A30" s="194">
        <v>18</v>
      </c>
      <c r="B30" s="34">
        <v>1762886</v>
      </c>
      <c r="C30" s="35" t="s">
        <v>244</v>
      </c>
      <c r="D30" s="196" t="s">
        <v>222</v>
      </c>
      <c r="E30" s="197">
        <v>1215000</v>
      </c>
      <c r="F30" s="197">
        <v>1215000</v>
      </c>
      <c r="G30" s="197">
        <v>1260000</v>
      </c>
      <c r="H30" s="197">
        <v>1260000</v>
      </c>
      <c r="I30" s="197">
        <v>1170000</v>
      </c>
      <c r="J30" s="197">
        <v>1215000</v>
      </c>
      <c r="K30" s="197">
        <v>1260000</v>
      </c>
      <c r="L30" s="197">
        <v>1305000</v>
      </c>
      <c r="M30" s="197">
        <v>1305000</v>
      </c>
      <c r="N30" s="197">
        <v>1395000</v>
      </c>
      <c r="O30" s="197">
        <v>1350000</v>
      </c>
      <c r="P30" s="197">
        <f t="shared" si="0"/>
        <v>1170000</v>
      </c>
      <c r="Q30" s="198">
        <f t="shared" si="1"/>
        <v>15120000</v>
      </c>
      <c r="R30" s="199"/>
      <c r="S30" s="200">
        <f t="shared" si="2"/>
        <v>1260000</v>
      </c>
      <c r="T30" s="202"/>
    </row>
    <row r="31" spans="1:20" s="152" customFormat="1" ht="33.75" x14ac:dyDescent="0.25">
      <c r="A31" s="194">
        <v>19</v>
      </c>
      <c r="B31" s="34">
        <v>2069204</v>
      </c>
      <c r="C31" s="35" t="s">
        <v>245</v>
      </c>
      <c r="D31" s="196" t="s">
        <v>232</v>
      </c>
      <c r="E31" s="197">
        <v>1215000</v>
      </c>
      <c r="F31" s="197">
        <v>1125000</v>
      </c>
      <c r="G31" s="197">
        <v>1170000</v>
      </c>
      <c r="H31" s="197">
        <v>1170000</v>
      </c>
      <c r="I31" s="197">
        <v>1170000</v>
      </c>
      <c r="J31" s="197">
        <v>1170000</v>
      </c>
      <c r="K31" s="197">
        <v>1125000</v>
      </c>
      <c r="L31" s="197">
        <v>1215000</v>
      </c>
      <c r="M31" s="197">
        <v>1170000</v>
      </c>
      <c r="N31" s="197">
        <v>1080000</v>
      </c>
      <c r="O31" s="197">
        <v>1170000</v>
      </c>
      <c r="P31" s="197">
        <f t="shared" si="0"/>
        <v>1170000</v>
      </c>
      <c r="Q31" s="198">
        <f t="shared" si="1"/>
        <v>13950000</v>
      </c>
      <c r="R31" s="199"/>
      <c r="S31" s="200">
        <f t="shared" si="2"/>
        <v>1162500</v>
      </c>
      <c r="T31" s="202"/>
    </row>
    <row r="32" spans="1:20" s="152" customFormat="1" ht="33.75" x14ac:dyDescent="0.25">
      <c r="A32" s="194">
        <v>20</v>
      </c>
      <c r="B32" s="205">
        <v>929342</v>
      </c>
      <c r="C32" s="35" t="s">
        <v>246</v>
      </c>
      <c r="D32" s="196" t="s">
        <v>222</v>
      </c>
      <c r="E32" s="197">
        <v>1305000</v>
      </c>
      <c r="F32" s="197">
        <v>1305000</v>
      </c>
      <c r="G32" s="197">
        <v>1350000</v>
      </c>
      <c r="H32" s="197">
        <v>1305000</v>
      </c>
      <c r="I32" s="197">
        <v>1395000</v>
      </c>
      <c r="J32" s="197">
        <v>1350000</v>
      </c>
      <c r="K32" s="197">
        <v>1395000</v>
      </c>
      <c r="L32" s="197">
        <v>1395000</v>
      </c>
      <c r="M32" s="197">
        <v>1350000</v>
      </c>
      <c r="N32" s="197">
        <v>1395000</v>
      </c>
      <c r="O32" s="197">
        <v>1350000</v>
      </c>
      <c r="P32" s="197">
        <f t="shared" si="0"/>
        <v>1170000</v>
      </c>
      <c r="Q32" s="198">
        <f t="shared" si="1"/>
        <v>16065000</v>
      </c>
      <c r="R32" s="199"/>
      <c r="S32" s="200">
        <f t="shared" si="2"/>
        <v>1338750</v>
      </c>
      <c r="T32" s="202"/>
    </row>
    <row r="33" spans="1:20" s="152" customFormat="1" ht="22.5" x14ac:dyDescent="0.25">
      <c r="A33" s="194">
        <v>21</v>
      </c>
      <c r="B33" s="34">
        <v>1352968</v>
      </c>
      <c r="C33" s="35" t="s">
        <v>247</v>
      </c>
      <c r="D33" s="196" t="s">
        <v>159</v>
      </c>
      <c r="E33" s="197">
        <v>1395000</v>
      </c>
      <c r="F33" s="197">
        <v>1305000</v>
      </c>
      <c r="G33" s="197">
        <v>1350000</v>
      </c>
      <c r="H33" s="197">
        <v>1485000</v>
      </c>
      <c r="I33" s="197">
        <v>1485000</v>
      </c>
      <c r="J33" s="197">
        <v>1350000</v>
      </c>
      <c r="K33" s="197">
        <v>1395000</v>
      </c>
      <c r="L33" s="197">
        <v>1395000</v>
      </c>
      <c r="M33" s="197">
        <v>1350000</v>
      </c>
      <c r="N33" s="197">
        <v>1395000</v>
      </c>
      <c r="O33" s="197">
        <v>1350000</v>
      </c>
      <c r="P33" s="197">
        <f t="shared" si="0"/>
        <v>1170000</v>
      </c>
      <c r="Q33" s="198">
        <f t="shared" si="1"/>
        <v>16425000</v>
      </c>
      <c r="R33" s="199"/>
      <c r="S33" s="200">
        <f t="shared" si="2"/>
        <v>1368750</v>
      </c>
      <c r="T33" s="202"/>
    </row>
    <row r="34" spans="1:20" s="152" customFormat="1" ht="22.5" x14ac:dyDescent="0.25">
      <c r="A34" s="194">
        <v>22</v>
      </c>
      <c r="B34" s="34">
        <v>2530882</v>
      </c>
      <c r="C34" s="35" t="s">
        <v>248</v>
      </c>
      <c r="D34" s="196" t="s">
        <v>149</v>
      </c>
      <c r="E34" s="197">
        <v>1125000</v>
      </c>
      <c r="F34" s="197">
        <v>1125000</v>
      </c>
      <c r="G34" s="197">
        <v>1035000</v>
      </c>
      <c r="H34" s="197">
        <v>1035000</v>
      </c>
      <c r="I34" s="197">
        <v>900000</v>
      </c>
      <c r="J34" s="197">
        <v>1080000</v>
      </c>
      <c r="K34" s="197">
        <v>450000</v>
      </c>
      <c r="L34" s="197">
        <v>0</v>
      </c>
      <c r="M34" s="197">
        <v>495000</v>
      </c>
      <c r="N34" s="197">
        <v>1080000</v>
      </c>
      <c r="O34" s="197">
        <f>1125000+250000</f>
        <v>1375000</v>
      </c>
      <c r="P34" s="197">
        <f t="shared" si="0"/>
        <v>1170000</v>
      </c>
      <c r="Q34" s="198">
        <f t="shared" si="1"/>
        <v>10870000</v>
      </c>
      <c r="R34" s="199"/>
      <c r="S34" s="200">
        <f t="shared" si="2"/>
        <v>905833.33333333337</v>
      </c>
      <c r="T34" s="202"/>
    </row>
    <row r="35" spans="1:20" s="152" customFormat="1" ht="33.75" x14ac:dyDescent="0.25">
      <c r="A35" s="194">
        <v>23</v>
      </c>
      <c r="B35" s="201">
        <v>1119715</v>
      </c>
      <c r="C35" s="35" t="s">
        <v>249</v>
      </c>
      <c r="D35" s="196" t="s">
        <v>222</v>
      </c>
      <c r="E35" s="197">
        <v>0</v>
      </c>
      <c r="F35" s="197">
        <v>0</v>
      </c>
      <c r="G35" s="197">
        <v>0</v>
      </c>
      <c r="H35" s="197">
        <v>1305000</v>
      </c>
      <c r="I35" s="197">
        <v>1170000</v>
      </c>
      <c r="J35" s="197">
        <v>1170000</v>
      </c>
      <c r="K35" s="197">
        <v>1170000</v>
      </c>
      <c r="L35" s="197">
        <v>1215000</v>
      </c>
      <c r="M35" s="197">
        <v>1170000</v>
      </c>
      <c r="N35" s="197">
        <v>1215000</v>
      </c>
      <c r="O35" s="197">
        <v>1350000</v>
      </c>
      <c r="P35" s="197">
        <f t="shared" si="0"/>
        <v>1170000</v>
      </c>
      <c r="Q35" s="198">
        <f t="shared" si="1"/>
        <v>10935000</v>
      </c>
      <c r="R35" s="199"/>
      <c r="S35" s="200">
        <f t="shared" si="2"/>
        <v>911250</v>
      </c>
      <c r="T35" s="202"/>
    </row>
    <row r="36" spans="1:20" s="152" customFormat="1" ht="33.75" x14ac:dyDescent="0.25">
      <c r="A36" s="194">
        <v>24</v>
      </c>
      <c r="B36" s="34">
        <v>3691030</v>
      </c>
      <c r="C36" s="35" t="s">
        <v>250</v>
      </c>
      <c r="D36" s="196" t="s">
        <v>222</v>
      </c>
      <c r="E36" s="197">
        <v>1260000</v>
      </c>
      <c r="F36" s="197">
        <v>1170000</v>
      </c>
      <c r="G36" s="197">
        <v>1305000</v>
      </c>
      <c r="H36" s="197">
        <v>1305000</v>
      </c>
      <c r="I36" s="197">
        <v>1260000</v>
      </c>
      <c r="J36" s="197">
        <v>1215000</v>
      </c>
      <c r="K36" s="197">
        <v>1260000</v>
      </c>
      <c r="L36" s="197">
        <v>1305000</v>
      </c>
      <c r="M36" s="197">
        <v>1260000</v>
      </c>
      <c r="N36" s="197">
        <v>1350000</v>
      </c>
      <c r="O36" s="197">
        <v>1170000</v>
      </c>
      <c r="P36" s="197">
        <f t="shared" si="0"/>
        <v>1170000</v>
      </c>
      <c r="Q36" s="198">
        <f t="shared" si="1"/>
        <v>15030000</v>
      </c>
      <c r="R36" s="199"/>
      <c r="S36" s="200">
        <f t="shared" si="2"/>
        <v>1252500</v>
      </c>
      <c r="T36" s="202"/>
    </row>
    <row r="37" spans="1:20" s="152" customFormat="1" ht="22.5" x14ac:dyDescent="0.25">
      <c r="A37" s="194">
        <v>25</v>
      </c>
      <c r="B37" s="206">
        <v>541162</v>
      </c>
      <c r="C37" s="35" t="s">
        <v>251</v>
      </c>
      <c r="D37" s="196" t="s">
        <v>222</v>
      </c>
      <c r="E37" s="197">
        <v>1260000</v>
      </c>
      <c r="F37" s="197">
        <v>1305000</v>
      </c>
      <c r="G37" s="197">
        <v>1350000</v>
      </c>
      <c r="H37" s="197">
        <v>1350000</v>
      </c>
      <c r="I37" s="197">
        <v>1350000</v>
      </c>
      <c r="J37" s="197">
        <v>1350000</v>
      </c>
      <c r="K37" s="197">
        <v>1395000</v>
      </c>
      <c r="L37" s="197">
        <v>1395000</v>
      </c>
      <c r="M37" s="197">
        <v>1350000</v>
      </c>
      <c r="N37" s="197">
        <v>1395000</v>
      </c>
      <c r="O37" s="197">
        <v>1350000</v>
      </c>
      <c r="P37" s="197">
        <f t="shared" si="0"/>
        <v>1170000</v>
      </c>
      <c r="Q37" s="198">
        <f t="shared" si="1"/>
        <v>16020000</v>
      </c>
      <c r="R37" s="199"/>
      <c r="S37" s="200">
        <f t="shared" si="2"/>
        <v>1335000</v>
      </c>
      <c r="T37" s="202"/>
    </row>
    <row r="38" spans="1:20" s="152" customFormat="1" ht="22.5" x14ac:dyDescent="0.25">
      <c r="A38" s="194">
        <v>26</v>
      </c>
      <c r="B38" s="36">
        <v>4351661</v>
      </c>
      <c r="C38" s="35" t="s">
        <v>252</v>
      </c>
      <c r="D38" s="196" t="s">
        <v>253</v>
      </c>
      <c r="E38" s="197">
        <v>1250000</v>
      </c>
      <c r="F38" s="197">
        <v>1150000</v>
      </c>
      <c r="G38" s="197">
        <v>1150000</v>
      </c>
      <c r="H38" s="197">
        <v>1300000</v>
      </c>
      <c r="I38" s="197">
        <v>1450000</v>
      </c>
      <c r="J38" s="197">
        <v>1200000</v>
      </c>
      <c r="K38" s="197">
        <v>1100000</v>
      </c>
      <c r="L38" s="197">
        <v>1150000</v>
      </c>
      <c r="M38" s="197">
        <v>1150000</v>
      </c>
      <c r="N38" s="197">
        <v>1200000</v>
      </c>
      <c r="O38" s="197">
        <v>1250000</v>
      </c>
      <c r="P38" s="207">
        <f>50000*26</f>
        <v>1300000</v>
      </c>
      <c r="Q38" s="198">
        <f t="shared" si="1"/>
        <v>14650000</v>
      </c>
      <c r="R38" s="199"/>
      <c r="S38" s="200">
        <f t="shared" si="2"/>
        <v>1220833.3333333333</v>
      </c>
      <c r="T38" s="202"/>
    </row>
    <row r="39" spans="1:20" s="152" customFormat="1" ht="45" x14ac:dyDescent="0.25">
      <c r="A39" s="194">
        <v>27</v>
      </c>
      <c r="B39" s="34">
        <v>5709961</v>
      </c>
      <c r="C39" s="35" t="s">
        <v>254</v>
      </c>
      <c r="D39" s="196" t="s">
        <v>230</v>
      </c>
      <c r="E39" s="197">
        <v>1260000</v>
      </c>
      <c r="F39" s="197">
        <v>1305000</v>
      </c>
      <c r="G39" s="197">
        <v>1260000</v>
      </c>
      <c r="H39" s="197">
        <v>1305000</v>
      </c>
      <c r="I39" s="197">
        <v>1350000</v>
      </c>
      <c r="J39" s="197">
        <v>1350000</v>
      </c>
      <c r="K39" s="197">
        <v>450000</v>
      </c>
      <c r="L39" s="197">
        <v>0</v>
      </c>
      <c r="M39" s="197">
        <v>1215000</v>
      </c>
      <c r="N39" s="197">
        <v>1350000</v>
      </c>
      <c r="O39" s="197">
        <v>1170000</v>
      </c>
      <c r="P39" s="197">
        <f t="shared" si="0"/>
        <v>1170000</v>
      </c>
      <c r="Q39" s="198">
        <f t="shared" si="1"/>
        <v>13185000</v>
      </c>
      <c r="R39" s="199"/>
      <c r="S39" s="200">
        <f t="shared" si="2"/>
        <v>1098750</v>
      </c>
      <c r="T39" s="202"/>
    </row>
    <row r="40" spans="1:20" s="152" customFormat="1" ht="22.5" x14ac:dyDescent="0.25">
      <c r="A40" s="194">
        <v>28</v>
      </c>
      <c r="B40" s="34">
        <v>4526505</v>
      </c>
      <c r="C40" s="35" t="s">
        <v>255</v>
      </c>
      <c r="D40" s="196" t="s">
        <v>256</v>
      </c>
      <c r="E40" s="197">
        <v>1170000</v>
      </c>
      <c r="F40" s="197">
        <v>1215000</v>
      </c>
      <c r="G40" s="197">
        <v>1125000</v>
      </c>
      <c r="H40" s="197">
        <v>1260000</v>
      </c>
      <c r="I40" s="197">
        <v>1260000</v>
      </c>
      <c r="J40" s="197">
        <v>1350000</v>
      </c>
      <c r="K40" s="197">
        <v>1350000</v>
      </c>
      <c r="L40" s="197">
        <v>1215000</v>
      </c>
      <c r="M40" s="197">
        <v>1305000</v>
      </c>
      <c r="N40" s="197">
        <v>1260000</v>
      </c>
      <c r="O40" s="197">
        <v>1215000</v>
      </c>
      <c r="P40" s="197">
        <f t="shared" si="0"/>
        <v>1170000</v>
      </c>
      <c r="Q40" s="198">
        <f t="shared" si="1"/>
        <v>14895000</v>
      </c>
      <c r="R40" s="199"/>
      <c r="S40" s="200">
        <f t="shared" si="2"/>
        <v>1241250</v>
      </c>
      <c r="T40" s="202"/>
    </row>
    <row r="41" spans="1:20" s="152" customFormat="1" ht="33.75" x14ac:dyDescent="0.25">
      <c r="A41" s="194">
        <v>29</v>
      </c>
      <c r="B41" s="36">
        <v>4898198</v>
      </c>
      <c r="C41" s="35" t="s">
        <v>257</v>
      </c>
      <c r="D41" s="196" t="s">
        <v>222</v>
      </c>
      <c r="E41" s="197">
        <v>1080000</v>
      </c>
      <c r="F41" s="197">
        <v>1125000</v>
      </c>
      <c r="G41" s="197">
        <v>1125000</v>
      </c>
      <c r="H41" s="197">
        <v>1170000</v>
      </c>
      <c r="I41" s="197">
        <v>1170000</v>
      </c>
      <c r="J41" s="197">
        <v>1170000</v>
      </c>
      <c r="K41" s="197">
        <v>1170000</v>
      </c>
      <c r="L41" s="197">
        <v>1170000</v>
      </c>
      <c r="M41" s="197">
        <v>1170000</v>
      </c>
      <c r="N41" s="197">
        <v>630000</v>
      </c>
      <c r="O41" s="197">
        <v>0</v>
      </c>
      <c r="P41" s="207">
        <f>+$P$7*13</f>
        <v>585000</v>
      </c>
      <c r="Q41" s="198">
        <f t="shared" si="1"/>
        <v>11565000</v>
      </c>
      <c r="R41" s="199"/>
      <c r="S41" s="200">
        <f t="shared" si="2"/>
        <v>963750</v>
      </c>
      <c r="T41" s="202"/>
    </row>
    <row r="42" spans="1:20" s="152" customFormat="1" ht="33.75" x14ac:dyDescent="0.25">
      <c r="A42" s="194">
        <v>30</v>
      </c>
      <c r="B42" s="205">
        <v>4526583</v>
      </c>
      <c r="C42" s="35" t="s">
        <v>258</v>
      </c>
      <c r="D42" s="196" t="s">
        <v>259</v>
      </c>
      <c r="E42" s="197">
        <v>0</v>
      </c>
      <c r="F42" s="197">
        <v>850000</v>
      </c>
      <c r="G42" s="197">
        <v>1200000</v>
      </c>
      <c r="H42" s="197">
        <v>1150000</v>
      </c>
      <c r="I42" s="197">
        <v>1250000</v>
      </c>
      <c r="J42" s="197">
        <v>1300000</v>
      </c>
      <c r="K42" s="197">
        <v>500000</v>
      </c>
      <c r="L42" s="197">
        <v>0</v>
      </c>
      <c r="M42" s="197">
        <v>0</v>
      </c>
      <c r="N42" s="197">
        <v>0</v>
      </c>
      <c r="O42" s="197">
        <v>0</v>
      </c>
      <c r="P42" s="207">
        <f>50000*26</f>
        <v>1300000</v>
      </c>
      <c r="Q42" s="198">
        <f t="shared" si="1"/>
        <v>7550000</v>
      </c>
      <c r="R42" s="199"/>
      <c r="S42" s="200">
        <f t="shared" si="2"/>
        <v>629166.66666666663</v>
      </c>
      <c r="T42" s="202"/>
    </row>
    <row r="43" spans="1:20" s="152" customFormat="1" ht="45" x14ac:dyDescent="0.25">
      <c r="A43" s="194">
        <v>31</v>
      </c>
      <c r="B43" s="205">
        <v>3183841</v>
      </c>
      <c r="C43" s="195" t="s">
        <v>260</v>
      </c>
      <c r="D43" s="196" t="s">
        <v>261</v>
      </c>
      <c r="E43" s="197">
        <v>0</v>
      </c>
      <c r="F43" s="197">
        <v>405000</v>
      </c>
      <c r="G43" s="197">
        <v>1170000</v>
      </c>
      <c r="H43" s="197">
        <v>1170000</v>
      </c>
      <c r="I43" s="197">
        <v>1170000</v>
      </c>
      <c r="J43" s="197">
        <v>1170000</v>
      </c>
      <c r="K43" s="197">
        <v>1420000</v>
      </c>
      <c r="L43" s="197">
        <v>1215000</v>
      </c>
      <c r="M43" s="197">
        <v>1170000</v>
      </c>
      <c r="N43" s="197">
        <v>675000</v>
      </c>
      <c r="O43" s="197">
        <v>0</v>
      </c>
      <c r="P43" s="197">
        <v>0</v>
      </c>
      <c r="Q43" s="198">
        <f t="shared" si="1"/>
        <v>9565000</v>
      </c>
      <c r="R43" s="199"/>
      <c r="S43" s="200">
        <f t="shared" si="2"/>
        <v>797083.33333333337</v>
      </c>
      <c r="T43" s="202"/>
    </row>
    <row r="44" spans="1:20" s="152" customFormat="1" ht="33.75" x14ac:dyDescent="0.25">
      <c r="A44" s="194">
        <v>32</v>
      </c>
      <c r="B44" s="201">
        <v>2227930</v>
      </c>
      <c r="C44" s="35" t="s">
        <v>262</v>
      </c>
      <c r="D44" s="196" t="s">
        <v>222</v>
      </c>
      <c r="E44" s="197">
        <v>0</v>
      </c>
      <c r="F44" s="197">
        <v>0</v>
      </c>
      <c r="G44" s="197">
        <v>0</v>
      </c>
      <c r="H44" s="197">
        <v>855000</v>
      </c>
      <c r="I44" s="197">
        <v>1305000</v>
      </c>
      <c r="J44" s="197">
        <v>1260000</v>
      </c>
      <c r="K44" s="197">
        <v>1170000</v>
      </c>
      <c r="L44" s="197">
        <v>1215000</v>
      </c>
      <c r="M44" s="197">
        <v>1170000</v>
      </c>
      <c r="N44" s="197">
        <v>1260000</v>
      </c>
      <c r="O44" s="197">
        <v>1125000</v>
      </c>
      <c r="P44" s="197">
        <f t="shared" si="0"/>
        <v>1170000</v>
      </c>
      <c r="Q44" s="198">
        <f t="shared" si="1"/>
        <v>10530000</v>
      </c>
      <c r="R44" s="199"/>
      <c r="S44" s="200">
        <f t="shared" si="2"/>
        <v>877500</v>
      </c>
      <c r="T44" s="202"/>
    </row>
    <row r="45" spans="1:20" s="152" customFormat="1" ht="22.5" x14ac:dyDescent="0.25">
      <c r="A45" s="194">
        <v>33</v>
      </c>
      <c r="B45" s="205">
        <v>6283799</v>
      </c>
      <c r="C45" s="35" t="s">
        <v>263</v>
      </c>
      <c r="D45" s="208" t="s">
        <v>261</v>
      </c>
      <c r="E45" s="197">
        <v>1215000</v>
      </c>
      <c r="F45" s="197">
        <v>1170000</v>
      </c>
      <c r="G45" s="197">
        <v>1170000</v>
      </c>
      <c r="H45" s="197">
        <v>1170000</v>
      </c>
      <c r="I45" s="197">
        <v>1215000</v>
      </c>
      <c r="J45" s="197">
        <v>1170000</v>
      </c>
      <c r="K45" s="197">
        <v>1395000</v>
      </c>
      <c r="L45" s="197">
        <v>1305000</v>
      </c>
      <c r="M45" s="197">
        <v>1170000</v>
      </c>
      <c r="N45" s="197">
        <v>1350000</v>
      </c>
      <c r="O45" s="197">
        <v>1215000</v>
      </c>
      <c r="P45" s="197">
        <f t="shared" si="0"/>
        <v>1170000</v>
      </c>
      <c r="Q45" s="198">
        <f t="shared" si="1"/>
        <v>14715000</v>
      </c>
      <c r="R45" s="199"/>
      <c r="S45" s="200">
        <f t="shared" si="2"/>
        <v>1226250</v>
      </c>
      <c r="T45" s="202"/>
    </row>
    <row r="46" spans="1:20" s="152" customFormat="1" ht="33.75" x14ac:dyDescent="0.25">
      <c r="A46" s="194">
        <v>34</v>
      </c>
      <c r="B46" s="201">
        <v>810152</v>
      </c>
      <c r="C46" s="35" t="s">
        <v>264</v>
      </c>
      <c r="D46" s="196" t="s">
        <v>265</v>
      </c>
      <c r="E46" s="197">
        <v>1395000</v>
      </c>
      <c r="F46" s="197">
        <v>1305000</v>
      </c>
      <c r="G46" s="197">
        <v>1395000</v>
      </c>
      <c r="H46" s="197">
        <v>1350000</v>
      </c>
      <c r="I46" s="197">
        <v>1395000</v>
      </c>
      <c r="J46" s="197">
        <v>1350000</v>
      </c>
      <c r="K46" s="197">
        <v>1395000</v>
      </c>
      <c r="L46" s="197">
        <v>1395000</v>
      </c>
      <c r="M46" s="197">
        <v>1350000</v>
      </c>
      <c r="N46" s="197">
        <v>1395000</v>
      </c>
      <c r="O46" s="197">
        <v>1350000</v>
      </c>
      <c r="P46" s="197">
        <f t="shared" si="0"/>
        <v>1170000</v>
      </c>
      <c r="Q46" s="198">
        <f t="shared" si="1"/>
        <v>16245000</v>
      </c>
      <c r="R46" s="199"/>
      <c r="S46" s="200">
        <f t="shared" si="2"/>
        <v>1353750</v>
      </c>
      <c r="T46" s="202"/>
    </row>
    <row r="47" spans="1:20" s="152" customFormat="1" ht="45" x14ac:dyDescent="0.25">
      <c r="A47" s="194">
        <v>35</v>
      </c>
      <c r="B47" s="201">
        <v>776770</v>
      </c>
      <c r="C47" s="35" t="s">
        <v>266</v>
      </c>
      <c r="D47" s="196" t="s">
        <v>267</v>
      </c>
      <c r="E47" s="197">
        <v>0</v>
      </c>
      <c r="F47" s="197">
        <v>0</v>
      </c>
      <c r="G47" s="197">
        <v>1395000</v>
      </c>
      <c r="H47" s="197">
        <v>1350000</v>
      </c>
      <c r="I47" s="197">
        <v>1395000</v>
      </c>
      <c r="J47" s="197">
        <v>1350000</v>
      </c>
      <c r="K47" s="197">
        <v>1395000</v>
      </c>
      <c r="L47" s="197">
        <v>1395000</v>
      </c>
      <c r="M47" s="197">
        <v>1350000</v>
      </c>
      <c r="N47" s="197">
        <v>1395000</v>
      </c>
      <c r="O47" s="197">
        <v>1350000</v>
      </c>
      <c r="P47" s="197">
        <f t="shared" si="0"/>
        <v>1170000</v>
      </c>
      <c r="Q47" s="198">
        <f t="shared" si="1"/>
        <v>13545000</v>
      </c>
      <c r="R47" s="199"/>
      <c r="S47" s="200">
        <f t="shared" si="2"/>
        <v>1128750</v>
      </c>
      <c r="T47" s="202"/>
    </row>
    <row r="48" spans="1:20" s="152" customFormat="1" ht="33.75" x14ac:dyDescent="0.25">
      <c r="A48" s="194">
        <v>36</v>
      </c>
      <c r="B48" s="205">
        <v>656981</v>
      </c>
      <c r="C48" s="35" t="s">
        <v>268</v>
      </c>
      <c r="D48" s="208" t="s">
        <v>269</v>
      </c>
      <c r="E48" s="197">
        <v>0</v>
      </c>
      <c r="F48" s="197">
        <v>315000</v>
      </c>
      <c r="G48" s="197">
        <v>1170000</v>
      </c>
      <c r="H48" s="197">
        <v>1170000</v>
      </c>
      <c r="I48" s="197">
        <v>1080000</v>
      </c>
      <c r="J48" s="197">
        <v>1260000</v>
      </c>
      <c r="K48" s="197">
        <v>1170000</v>
      </c>
      <c r="L48" s="197">
        <v>1215000</v>
      </c>
      <c r="M48" s="197">
        <v>1170000</v>
      </c>
      <c r="N48" s="197">
        <v>1080000</v>
      </c>
      <c r="O48" s="197">
        <v>1170000</v>
      </c>
      <c r="P48" s="197">
        <f t="shared" si="0"/>
        <v>1170000</v>
      </c>
      <c r="Q48" s="198">
        <f t="shared" si="1"/>
        <v>11970000</v>
      </c>
      <c r="R48" s="199"/>
      <c r="S48" s="200">
        <f t="shared" si="2"/>
        <v>997500</v>
      </c>
      <c r="T48" s="202"/>
    </row>
    <row r="49" spans="1:20" s="152" customFormat="1" ht="33.75" x14ac:dyDescent="0.25">
      <c r="A49" s="194">
        <v>37</v>
      </c>
      <c r="B49" s="34">
        <v>1496452</v>
      </c>
      <c r="C49" s="35" t="s">
        <v>270</v>
      </c>
      <c r="D49" s="196" t="s">
        <v>271</v>
      </c>
      <c r="E49" s="197">
        <v>1350000</v>
      </c>
      <c r="F49" s="197">
        <v>1260000</v>
      </c>
      <c r="G49" s="197">
        <v>1305000</v>
      </c>
      <c r="H49" s="197">
        <v>1395000</v>
      </c>
      <c r="I49" s="197">
        <v>1305000</v>
      </c>
      <c r="J49" s="197">
        <v>1350000</v>
      </c>
      <c r="K49" s="197">
        <v>1395000</v>
      </c>
      <c r="L49" s="197">
        <v>1395000</v>
      </c>
      <c r="M49" s="197">
        <v>1350000</v>
      </c>
      <c r="N49" s="197">
        <v>1395000</v>
      </c>
      <c r="O49" s="197">
        <v>135000</v>
      </c>
      <c r="P49" s="197">
        <f t="shared" si="0"/>
        <v>1170000</v>
      </c>
      <c r="Q49" s="198">
        <f t="shared" si="1"/>
        <v>14805000</v>
      </c>
      <c r="R49" s="199"/>
      <c r="S49" s="200">
        <f t="shared" si="2"/>
        <v>1233750</v>
      </c>
      <c r="T49" s="202"/>
    </row>
    <row r="50" spans="1:20" s="152" customFormat="1" ht="22.5" x14ac:dyDescent="0.25">
      <c r="A50" s="194">
        <v>38</v>
      </c>
      <c r="B50" s="34">
        <v>3832899</v>
      </c>
      <c r="C50" s="35" t="s">
        <v>272</v>
      </c>
      <c r="D50" s="196" t="s">
        <v>232</v>
      </c>
      <c r="E50" s="197">
        <v>1215000</v>
      </c>
      <c r="F50" s="197">
        <v>1125000</v>
      </c>
      <c r="G50" s="197">
        <v>1215000</v>
      </c>
      <c r="H50" s="197">
        <v>1170000</v>
      </c>
      <c r="I50" s="197">
        <v>1170000</v>
      </c>
      <c r="J50" s="197">
        <v>1170000</v>
      </c>
      <c r="K50" s="197">
        <v>1170000</v>
      </c>
      <c r="L50" s="197">
        <v>1215000</v>
      </c>
      <c r="M50" s="197">
        <v>1170000</v>
      </c>
      <c r="N50" s="197">
        <v>1080000</v>
      </c>
      <c r="O50" s="197">
        <v>1170000</v>
      </c>
      <c r="P50" s="197">
        <f t="shared" si="0"/>
        <v>1170000</v>
      </c>
      <c r="Q50" s="198">
        <f t="shared" si="1"/>
        <v>14040000</v>
      </c>
      <c r="R50" s="199">
        <v>588750</v>
      </c>
      <c r="S50" s="200">
        <f t="shared" si="2"/>
        <v>581250</v>
      </c>
      <c r="T50" s="202"/>
    </row>
    <row r="51" spans="1:20" s="152" customFormat="1" ht="22.5" x14ac:dyDescent="0.25">
      <c r="A51" s="194">
        <v>39</v>
      </c>
      <c r="B51" s="205">
        <v>5205482</v>
      </c>
      <c r="C51" s="35" t="s">
        <v>273</v>
      </c>
      <c r="D51" s="208" t="s">
        <v>256</v>
      </c>
      <c r="E51" s="197">
        <v>1080000</v>
      </c>
      <c r="F51" s="197">
        <v>1080000</v>
      </c>
      <c r="G51" s="197">
        <v>1350000</v>
      </c>
      <c r="H51" s="197">
        <v>1305000</v>
      </c>
      <c r="I51" s="197">
        <v>1215000</v>
      </c>
      <c r="J51" s="197">
        <v>1170000</v>
      </c>
      <c r="K51" s="197">
        <v>1170000</v>
      </c>
      <c r="L51" s="197">
        <v>1170000</v>
      </c>
      <c r="M51" s="197">
        <v>1260000</v>
      </c>
      <c r="N51" s="197">
        <v>1350000</v>
      </c>
      <c r="O51" s="197">
        <v>1395000</v>
      </c>
      <c r="P51" s="197">
        <f t="shared" si="0"/>
        <v>1170000</v>
      </c>
      <c r="Q51" s="198">
        <f t="shared" si="1"/>
        <v>14715000</v>
      </c>
      <c r="R51" s="199"/>
      <c r="S51" s="200">
        <f t="shared" si="2"/>
        <v>1226250</v>
      </c>
      <c r="T51" s="202"/>
    </row>
    <row r="52" spans="1:20" s="152" customFormat="1" ht="33.75" x14ac:dyDescent="0.25">
      <c r="A52" s="194">
        <v>40</v>
      </c>
      <c r="B52" s="34">
        <v>1857981</v>
      </c>
      <c r="C52" s="35" t="s">
        <v>274</v>
      </c>
      <c r="D52" s="196" t="s">
        <v>275</v>
      </c>
      <c r="E52" s="197">
        <v>1395000</v>
      </c>
      <c r="F52" s="197">
        <v>1350000</v>
      </c>
      <c r="G52" s="197">
        <v>1350000</v>
      </c>
      <c r="H52" s="197">
        <v>1485000</v>
      </c>
      <c r="I52" s="197">
        <v>1485000</v>
      </c>
      <c r="J52" s="197">
        <v>1485000</v>
      </c>
      <c r="K52" s="197">
        <v>1350000</v>
      </c>
      <c r="L52" s="197">
        <v>1485000</v>
      </c>
      <c r="M52" s="197">
        <v>1395000</v>
      </c>
      <c r="N52" s="197">
        <v>1440000</v>
      </c>
      <c r="O52" s="197">
        <v>1350000</v>
      </c>
      <c r="P52" s="197">
        <f t="shared" si="0"/>
        <v>1170000</v>
      </c>
      <c r="Q52" s="198">
        <f t="shared" si="1"/>
        <v>16740000</v>
      </c>
      <c r="R52" s="199"/>
      <c r="S52" s="200">
        <f t="shared" si="2"/>
        <v>1395000</v>
      </c>
      <c r="T52" s="202"/>
    </row>
    <row r="53" spans="1:20" s="152" customFormat="1" ht="22.5" x14ac:dyDescent="0.25">
      <c r="A53" s="194">
        <v>41</v>
      </c>
      <c r="B53" s="34">
        <v>1931579</v>
      </c>
      <c r="C53" s="35" t="s">
        <v>276</v>
      </c>
      <c r="D53" s="196" t="s">
        <v>222</v>
      </c>
      <c r="E53" s="197">
        <v>1215000</v>
      </c>
      <c r="F53" s="197">
        <v>1305000</v>
      </c>
      <c r="G53" s="197">
        <v>1215000</v>
      </c>
      <c r="H53" s="197">
        <v>1350000</v>
      </c>
      <c r="I53" s="197">
        <v>1350000</v>
      </c>
      <c r="J53" s="197">
        <v>1350000</v>
      </c>
      <c r="K53" s="197">
        <v>1260000</v>
      </c>
      <c r="L53" s="197">
        <v>1395000</v>
      </c>
      <c r="M53" s="197">
        <v>1350000</v>
      </c>
      <c r="N53" s="197">
        <v>1395000</v>
      </c>
      <c r="O53" s="197">
        <v>1350000</v>
      </c>
      <c r="P53" s="197">
        <f t="shared" si="0"/>
        <v>1170000</v>
      </c>
      <c r="Q53" s="198">
        <f t="shared" si="1"/>
        <v>15705000</v>
      </c>
      <c r="R53" s="199"/>
      <c r="S53" s="200">
        <f t="shared" si="2"/>
        <v>1308750</v>
      </c>
      <c r="T53" s="202"/>
    </row>
    <row r="54" spans="1:20" s="152" customFormat="1" ht="33.75" x14ac:dyDescent="0.25">
      <c r="A54" s="194">
        <v>42</v>
      </c>
      <c r="B54" s="34">
        <v>1104383</v>
      </c>
      <c r="C54" s="35" t="s">
        <v>277</v>
      </c>
      <c r="D54" s="196" t="s">
        <v>222</v>
      </c>
      <c r="E54" s="197">
        <v>1170000</v>
      </c>
      <c r="F54" s="197">
        <v>1125000</v>
      </c>
      <c r="G54" s="197">
        <v>1215000</v>
      </c>
      <c r="H54" s="197">
        <v>1170000</v>
      </c>
      <c r="I54" s="197">
        <v>1170000</v>
      </c>
      <c r="J54" s="197">
        <v>1170000</v>
      </c>
      <c r="K54" s="197">
        <v>1170000</v>
      </c>
      <c r="L54" s="197">
        <v>1215000</v>
      </c>
      <c r="M54" s="197">
        <v>1170000</v>
      </c>
      <c r="N54" s="197">
        <v>1080000</v>
      </c>
      <c r="O54" s="197">
        <v>1215000</v>
      </c>
      <c r="P54" s="197">
        <f t="shared" si="0"/>
        <v>1170000</v>
      </c>
      <c r="Q54" s="198">
        <f t="shared" si="1"/>
        <v>14040000</v>
      </c>
      <c r="R54" s="199"/>
      <c r="S54" s="200">
        <f t="shared" si="2"/>
        <v>1170000</v>
      </c>
      <c r="T54" s="202"/>
    </row>
    <row r="55" spans="1:20" s="152" customFormat="1" ht="33.75" x14ac:dyDescent="0.25">
      <c r="A55" s="194">
        <v>43</v>
      </c>
      <c r="B55" s="34">
        <v>1351663</v>
      </c>
      <c r="C55" s="35" t="s">
        <v>278</v>
      </c>
      <c r="D55" s="196" t="s">
        <v>279</v>
      </c>
      <c r="E55" s="197">
        <v>1395000</v>
      </c>
      <c r="F55" s="197">
        <v>1305000</v>
      </c>
      <c r="G55" s="197">
        <v>1530000</v>
      </c>
      <c r="H55" s="197">
        <v>1305000</v>
      </c>
      <c r="I55" s="197">
        <v>1395000</v>
      </c>
      <c r="J55" s="197">
        <v>1350000</v>
      </c>
      <c r="K55" s="197">
        <v>1395000</v>
      </c>
      <c r="L55" s="197">
        <v>1395000</v>
      </c>
      <c r="M55" s="197">
        <v>1350000</v>
      </c>
      <c r="N55" s="197">
        <v>1395000</v>
      </c>
      <c r="O55" s="197">
        <v>1350000</v>
      </c>
      <c r="P55" s="197">
        <f t="shared" si="0"/>
        <v>1170000</v>
      </c>
      <c r="Q55" s="198">
        <f t="shared" si="1"/>
        <v>16335000</v>
      </c>
      <c r="R55" s="199">
        <v>690000</v>
      </c>
      <c r="S55" s="200">
        <f t="shared" si="2"/>
        <v>671250</v>
      </c>
      <c r="T55" s="202"/>
    </row>
    <row r="56" spans="1:20" s="152" customFormat="1" ht="33.75" x14ac:dyDescent="0.25">
      <c r="A56" s="194">
        <v>44</v>
      </c>
      <c r="B56" s="34">
        <v>3956214</v>
      </c>
      <c r="C56" s="35" t="s">
        <v>280</v>
      </c>
      <c r="D56" s="196" t="s">
        <v>243</v>
      </c>
      <c r="E56" s="197">
        <v>1215000</v>
      </c>
      <c r="F56" s="197">
        <v>1305000</v>
      </c>
      <c r="G56" s="197">
        <v>1215000</v>
      </c>
      <c r="H56" s="197">
        <v>1350000</v>
      </c>
      <c r="I56" s="197">
        <v>1350000</v>
      </c>
      <c r="J56" s="197">
        <v>1350000</v>
      </c>
      <c r="K56" s="197">
        <v>450000</v>
      </c>
      <c r="L56" s="197">
        <v>0</v>
      </c>
      <c r="M56" s="197">
        <v>1395000</v>
      </c>
      <c r="N56" s="197">
        <v>1440000</v>
      </c>
      <c r="O56" s="197">
        <v>1350000</v>
      </c>
      <c r="P56" s="197">
        <f t="shared" si="0"/>
        <v>1170000</v>
      </c>
      <c r="Q56" s="198">
        <f t="shared" si="1"/>
        <v>13590000</v>
      </c>
      <c r="R56" s="199">
        <v>637500</v>
      </c>
      <c r="S56" s="200">
        <f t="shared" si="2"/>
        <v>495000</v>
      </c>
      <c r="T56" s="202"/>
    </row>
    <row r="57" spans="1:20" s="152" customFormat="1" ht="33.75" x14ac:dyDescent="0.25">
      <c r="A57" s="194">
        <v>45</v>
      </c>
      <c r="B57" s="205">
        <v>3549970</v>
      </c>
      <c r="C57" s="35" t="s">
        <v>281</v>
      </c>
      <c r="D57" s="208" t="s">
        <v>282</v>
      </c>
      <c r="E57" s="197">
        <v>1305000</v>
      </c>
      <c r="F57" s="197">
        <v>1170000</v>
      </c>
      <c r="G57" s="197">
        <v>1395000</v>
      </c>
      <c r="H57" s="197">
        <v>1440000</v>
      </c>
      <c r="I57" s="197">
        <v>1575000</v>
      </c>
      <c r="J57" s="197">
        <v>1350000</v>
      </c>
      <c r="K57" s="197">
        <v>1170000</v>
      </c>
      <c r="L57" s="197">
        <v>1485000</v>
      </c>
      <c r="M57" s="197">
        <v>1440000</v>
      </c>
      <c r="N57" s="197">
        <v>765000</v>
      </c>
      <c r="O57" s="197">
        <v>1305000</v>
      </c>
      <c r="P57" s="197">
        <f t="shared" si="0"/>
        <v>1170000</v>
      </c>
      <c r="Q57" s="198">
        <f t="shared" si="1"/>
        <v>15570000</v>
      </c>
      <c r="R57" s="199"/>
      <c r="S57" s="200">
        <f t="shared" si="2"/>
        <v>1297500</v>
      </c>
      <c r="T57" s="202"/>
    </row>
    <row r="58" spans="1:20" s="152" customFormat="1" ht="22.5" x14ac:dyDescent="0.25">
      <c r="A58" s="194">
        <v>46</v>
      </c>
      <c r="B58" s="205">
        <v>6261647</v>
      </c>
      <c r="C58" s="35" t="s">
        <v>283</v>
      </c>
      <c r="D58" s="208" t="s">
        <v>256</v>
      </c>
      <c r="E58" s="197">
        <v>1440000</v>
      </c>
      <c r="F58" s="197">
        <v>1215000</v>
      </c>
      <c r="G58" s="197">
        <v>1440000</v>
      </c>
      <c r="H58" s="197">
        <v>1395000</v>
      </c>
      <c r="I58" s="197">
        <v>1305000</v>
      </c>
      <c r="J58" s="197">
        <v>1260000</v>
      </c>
      <c r="K58" s="197">
        <v>1395000</v>
      </c>
      <c r="L58" s="197">
        <v>1395000</v>
      </c>
      <c r="M58" s="197">
        <v>1395000</v>
      </c>
      <c r="N58" s="197">
        <v>1395000</v>
      </c>
      <c r="O58" s="197">
        <v>1305000</v>
      </c>
      <c r="P58" s="197">
        <f t="shared" si="0"/>
        <v>1170000</v>
      </c>
      <c r="Q58" s="198">
        <f t="shared" si="1"/>
        <v>16110000</v>
      </c>
      <c r="R58" s="199"/>
      <c r="S58" s="200">
        <f t="shared" si="2"/>
        <v>1342500</v>
      </c>
      <c r="T58" s="202"/>
    </row>
    <row r="59" spans="1:20" s="152" customFormat="1" ht="22.5" x14ac:dyDescent="0.25">
      <c r="A59" s="194">
        <v>47</v>
      </c>
      <c r="B59" s="34">
        <v>1439612</v>
      </c>
      <c r="C59" s="35" t="s">
        <v>284</v>
      </c>
      <c r="D59" s="196" t="s">
        <v>228</v>
      </c>
      <c r="E59" s="197">
        <v>1170000</v>
      </c>
      <c r="F59" s="197">
        <v>1125000</v>
      </c>
      <c r="G59" s="197">
        <v>1125000</v>
      </c>
      <c r="H59" s="197">
        <v>1350000</v>
      </c>
      <c r="I59" s="197">
        <v>1260000</v>
      </c>
      <c r="J59" s="197">
        <v>1350000</v>
      </c>
      <c r="K59" s="197">
        <v>1170000</v>
      </c>
      <c r="L59" s="197">
        <v>1170000</v>
      </c>
      <c r="M59" s="197">
        <v>1170000</v>
      </c>
      <c r="N59" s="197">
        <v>1080000</v>
      </c>
      <c r="O59" s="197">
        <v>1170000</v>
      </c>
      <c r="P59" s="197">
        <f t="shared" si="0"/>
        <v>1170000</v>
      </c>
      <c r="Q59" s="198">
        <f t="shared" si="1"/>
        <v>14310000</v>
      </c>
      <c r="R59" s="199"/>
      <c r="S59" s="200">
        <f t="shared" si="2"/>
        <v>1192500</v>
      </c>
      <c r="T59" s="202"/>
    </row>
    <row r="60" spans="1:20" s="152" customFormat="1" ht="22.5" x14ac:dyDescent="0.25">
      <c r="A60" s="194">
        <v>48</v>
      </c>
      <c r="B60" s="205">
        <v>1008126</v>
      </c>
      <c r="C60" s="35" t="s">
        <v>285</v>
      </c>
      <c r="D60" s="196" t="s">
        <v>286</v>
      </c>
      <c r="E60" s="197">
        <v>1215000</v>
      </c>
      <c r="F60" s="197">
        <v>1305000</v>
      </c>
      <c r="G60" s="197">
        <v>1350000</v>
      </c>
      <c r="H60" s="197">
        <v>1350000</v>
      </c>
      <c r="I60" s="197">
        <v>1305000</v>
      </c>
      <c r="J60" s="197">
        <v>1350000</v>
      </c>
      <c r="K60" s="197">
        <v>1350000</v>
      </c>
      <c r="L60" s="197">
        <v>1395000</v>
      </c>
      <c r="M60" s="197">
        <v>1170000</v>
      </c>
      <c r="N60" s="197">
        <v>1215000</v>
      </c>
      <c r="O60" s="197">
        <v>0</v>
      </c>
      <c r="P60" s="197">
        <f t="shared" si="0"/>
        <v>1170000</v>
      </c>
      <c r="Q60" s="198">
        <f t="shared" si="1"/>
        <v>14175000</v>
      </c>
      <c r="R60" s="199"/>
      <c r="S60" s="200">
        <f t="shared" si="2"/>
        <v>1181250</v>
      </c>
      <c r="T60" s="202"/>
    </row>
    <row r="61" spans="1:20" s="152" customFormat="1" ht="22.5" x14ac:dyDescent="0.25">
      <c r="A61" s="194">
        <v>49</v>
      </c>
      <c r="B61" s="205" t="s">
        <v>287</v>
      </c>
      <c r="C61" s="35" t="s">
        <v>288</v>
      </c>
      <c r="D61" s="208" t="s">
        <v>222</v>
      </c>
      <c r="E61" s="197">
        <v>1350000</v>
      </c>
      <c r="F61" s="197">
        <v>1215000</v>
      </c>
      <c r="G61" s="197">
        <v>1170000</v>
      </c>
      <c r="H61" s="197">
        <v>1170000</v>
      </c>
      <c r="I61" s="197">
        <v>1215000</v>
      </c>
      <c r="J61" s="197">
        <v>1215000</v>
      </c>
      <c r="K61" s="197">
        <v>1260000</v>
      </c>
      <c r="L61" s="197">
        <v>1350000</v>
      </c>
      <c r="M61" s="197">
        <v>1350000</v>
      </c>
      <c r="N61" s="197">
        <v>1395000</v>
      </c>
      <c r="O61" s="197">
        <v>1350000</v>
      </c>
      <c r="P61" s="197">
        <f t="shared" si="0"/>
        <v>1170000</v>
      </c>
      <c r="Q61" s="198">
        <f t="shared" si="1"/>
        <v>15210000</v>
      </c>
      <c r="R61" s="199"/>
      <c r="S61" s="200">
        <f t="shared" si="2"/>
        <v>1267500</v>
      </c>
      <c r="T61" s="202"/>
    </row>
    <row r="62" spans="1:20" s="152" customFormat="1" ht="33.75" x14ac:dyDescent="0.25">
      <c r="A62" s="194">
        <v>50</v>
      </c>
      <c r="B62" s="205">
        <v>3684807</v>
      </c>
      <c r="C62" s="35" t="s">
        <v>289</v>
      </c>
      <c r="D62" s="208" t="s">
        <v>290</v>
      </c>
      <c r="E62" s="197">
        <v>1620000</v>
      </c>
      <c r="F62" s="197">
        <v>1485000</v>
      </c>
      <c r="G62" s="197">
        <v>1350000</v>
      </c>
      <c r="H62" s="197">
        <v>1485000</v>
      </c>
      <c r="I62" s="197">
        <v>1620000</v>
      </c>
      <c r="J62" s="197">
        <v>1440000</v>
      </c>
      <c r="K62" s="197">
        <v>1620000</v>
      </c>
      <c r="L62" s="197">
        <v>1350000</v>
      </c>
      <c r="M62" s="197">
        <v>1530000</v>
      </c>
      <c r="N62" s="197">
        <v>1710000</v>
      </c>
      <c r="O62" s="197">
        <f>1170000+350000</f>
        <v>1520000</v>
      </c>
      <c r="P62" s="197">
        <f t="shared" si="0"/>
        <v>1170000</v>
      </c>
      <c r="Q62" s="198">
        <f t="shared" si="1"/>
        <v>17900000</v>
      </c>
      <c r="R62" s="199"/>
      <c r="S62" s="200">
        <f t="shared" si="2"/>
        <v>1491666.6666666667</v>
      </c>
      <c r="T62" s="202"/>
    </row>
    <row r="63" spans="1:20" s="152" customFormat="1" ht="45" x14ac:dyDescent="0.25">
      <c r="A63" s="194">
        <v>51</v>
      </c>
      <c r="B63" s="34">
        <v>1404000</v>
      </c>
      <c r="C63" s="35" t="s">
        <v>291</v>
      </c>
      <c r="D63" s="196" t="s">
        <v>243</v>
      </c>
      <c r="E63" s="197">
        <v>1125000</v>
      </c>
      <c r="F63" s="197">
        <v>1260000</v>
      </c>
      <c r="G63" s="197">
        <v>1035000</v>
      </c>
      <c r="H63" s="197">
        <v>1215000</v>
      </c>
      <c r="I63" s="197">
        <v>1350000</v>
      </c>
      <c r="J63" s="197">
        <v>1395000</v>
      </c>
      <c r="K63" s="197">
        <v>1350000</v>
      </c>
      <c r="L63" s="197">
        <v>1395000</v>
      </c>
      <c r="M63" s="197">
        <v>1305000</v>
      </c>
      <c r="N63" s="197">
        <v>1440000</v>
      </c>
      <c r="O63" s="197">
        <v>1260000</v>
      </c>
      <c r="P63" s="197">
        <f t="shared" si="0"/>
        <v>1170000</v>
      </c>
      <c r="Q63" s="198">
        <f t="shared" si="1"/>
        <v>15300000</v>
      </c>
      <c r="R63" s="199"/>
      <c r="S63" s="200">
        <f t="shared" si="2"/>
        <v>1275000</v>
      </c>
      <c r="T63" s="202"/>
    </row>
    <row r="64" spans="1:20" s="152" customFormat="1" ht="33.75" x14ac:dyDescent="0.25">
      <c r="A64" s="194">
        <v>52</v>
      </c>
      <c r="B64" s="205">
        <v>3344394</v>
      </c>
      <c r="C64" s="35" t="s">
        <v>292</v>
      </c>
      <c r="D64" s="209" t="s">
        <v>286</v>
      </c>
      <c r="E64" s="197">
        <v>1215000</v>
      </c>
      <c r="F64" s="197">
        <v>1305000</v>
      </c>
      <c r="G64" s="197">
        <v>1395000</v>
      </c>
      <c r="H64" s="197">
        <v>1170000</v>
      </c>
      <c r="I64" s="197">
        <v>1305000</v>
      </c>
      <c r="J64" s="197">
        <v>1350000</v>
      </c>
      <c r="K64" s="197">
        <v>1350000</v>
      </c>
      <c r="L64" s="197">
        <v>1350000</v>
      </c>
      <c r="M64" s="197">
        <v>1170000</v>
      </c>
      <c r="N64" s="197">
        <v>1170000</v>
      </c>
      <c r="O64" s="197">
        <v>0</v>
      </c>
      <c r="P64" s="197">
        <f t="shared" si="0"/>
        <v>1170000</v>
      </c>
      <c r="Q64" s="198">
        <f t="shared" si="1"/>
        <v>13950000</v>
      </c>
      <c r="R64" s="199">
        <v>500000</v>
      </c>
      <c r="S64" s="200">
        <f t="shared" si="2"/>
        <v>662500</v>
      </c>
      <c r="T64" s="202"/>
    </row>
    <row r="65" spans="1:25" s="152" customFormat="1" ht="33.75" x14ac:dyDescent="0.25">
      <c r="A65" s="194">
        <v>53</v>
      </c>
      <c r="B65" s="201">
        <v>4040859</v>
      </c>
      <c r="C65" s="35" t="s">
        <v>293</v>
      </c>
      <c r="D65" s="196" t="s">
        <v>222</v>
      </c>
      <c r="E65" s="210">
        <v>0</v>
      </c>
      <c r="F65" s="197">
        <v>0</v>
      </c>
      <c r="G65" s="197">
        <v>0</v>
      </c>
      <c r="H65" s="197">
        <v>0</v>
      </c>
      <c r="I65" s="197">
        <v>0</v>
      </c>
      <c r="J65" s="197">
        <v>0</v>
      </c>
      <c r="K65" s="197">
        <v>675000</v>
      </c>
      <c r="L65" s="197">
        <v>1125000</v>
      </c>
      <c r="M65" s="197">
        <v>990000</v>
      </c>
      <c r="N65" s="197">
        <v>1080000</v>
      </c>
      <c r="O65" s="197">
        <v>1170000</v>
      </c>
      <c r="P65" s="197">
        <f t="shared" si="0"/>
        <v>1170000</v>
      </c>
      <c r="Q65" s="198">
        <f t="shared" si="1"/>
        <v>6210000</v>
      </c>
      <c r="R65" s="199"/>
      <c r="S65" s="200">
        <f t="shared" si="2"/>
        <v>517500</v>
      </c>
      <c r="T65" s="202"/>
    </row>
    <row r="66" spans="1:25" s="152" customFormat="1" ht="34.5" x14ac:dyDescent="0.25">
      <c r="A66" s="194">
        <v>54</v>
      </c>
      <c r="B66" s="211">
        <v>1878403</v>
      </c>
      <c r="C66" s="35" t="s">
        <v>294</v>
      </c>
      <c r="D66" s="212" t="s">
        <v>295</v>
      </c>
      <c r="E66" s="197">
        <v>1395000</v>
      </c>
      <c r="F66" s="197">
        <v>1305000</v>
      </c>
      <c r="G66" s="197">
        <v>1395000</v>
      </c>
      <c r="H66" s="197">
        <v>1350000</v>
      </c>
      <c r="I66" s="197">
        <v>1350000</v>
      </c>
      <c r="J66" s="197">
        <v>1350000</v>
      </c>
      <c r="K66" s="197">
        <v>1350000</v>
      </c>
      <c r="L66" s="197">
        <v>1350000</v>
      </c>
      <c r="M66" s="197">
        <v>1350000</v>
      </c>
      <c r="N66" s="197">
        <v>1395000</v>
      </c>
      <c r="O66" s="197">
        <v>1350000</v>
      </c>
      <c r="P66" s="197">
        <f t="shared" si="0"/>
        <v>1170000</v>
      </c>
      <c r="Q66" s="198">
        <f t="shared" si="1"/>
        <v>16110000</v>
      </c>
      <c r="R66" s="199"/>
      <c r="S66" s="200">
        <f t="shared" si="2"/>
        <v>1342500</v>
      </c>
      <c r="T66" s="202"/>
    </row>
    <row r="67" spans="1:25" s="152" customFormat="1" ht="23.25" x14ac:dyDescent="0.25">
      <c r="A67" s="194">
        <v>55</v>
      </c>
      <c r="B67" s="211">
        <v>5006296</v>
      </c>
      <c r="C67" s="35" t="s">
        <v>296</v>
      </c>
      <c r="D67" s="212" t="s">
        <v>297</v>
      </c>
      <c r="E67" s="197">
        <v>900000</v>
      </c>
      <c r="F67" s="197">
        <v>900000</v>
      </c>
      <c r="G67" s="197">
        <v>900000</v>
      </c>
      <c r="H67" s="197">
        <v>900000</v>
      </c>
      <c r="I67" s="197">
        <v>900000</v>
      </c>
      <c r="J67" s="197">
        <v>900000</v>
      </c>
      <c r="K67" s="197">
        <v>900000</v>
      </c>
      <c r="L67" s="197">
        <v>900000</v>
      </c>
      <c r="M67" s="197">
        <v>900000</v>
      </c>
      <c r="N67" s="197">
        <v>930000</v>
      </c>
      <c r="O67" s="197">
        <v>900000</v>
      </c>
      <c r="P67" s="207">
        <v>900000</v>
      </c>
      <c r="Q67" s="198">
        <f t="shared" si="1"/>
        <v>10830000</v>
      </c>
      <c r="R67" s="199"/>
      <c r="S67" s="200">
        <f t="shared" si="2"/>
        <v>902500</v>
      </c>
      <c r="T67" s="202"/>
    </row>
    <row r="68" spans="1:25" s="152" customFormat="1" ht="22.5" x14ac:dyDescent="0.25">
      <c r="A68" s="194">
        <v>56</v>
      </c>
      <c r="B68" s="201">
        <v>4106612</v>
      </c>
      <c r="C68" s="213" t="s">
        <v>298</v>
      </c>
      <c r="D68" s="214" t="s">
        <v>222</v>
      </c>
      <c r="E68" s="197">
        <v>945000</v>
      </c>
      <c r="F68" s="197">
        <v>1305000</v>
      </c>
      <c r="G68" s="197">
        <v>1305000</v>
      </c>
      <c r="H68" s="197">
        <v>1170000</v>
      </c>
      <c r="I68" s="197">
        <v>1395000</v>
      </c>
      <c r="J68" s="197">
        <v>1350000</v>
      </c>
      <c r="K68" s="197">
        <v>1350000</v>
      </c>
      <c r="L68" s="197">
        <v>1395000</v>
      </c>
      <c r="M68" s="197">
        <v>1350000</v>
      </c>
      <c r="N68" s="197">
        <v>1395000</v>
      </c>
      <c r="O68" s="197">
        <v>1350000</v>
      </c>
      <c r="P68" s="197">
        <f t="shared" si="0"/>
        <v>1170000</v>
      </c>
      <c r="Q68" s="198">
        <f t="shared" si="1"/>
        <v>15480000</v>
      </c>
      <c r="R68" s="199"/>
      <c r="S68" s="200">
        <f t="shared" si="2"/>
        <v>1290000</v>
      </c>
      <c r="T68" s="202"/>
    </row>
    <row r="69" spans="1:25" x14ac:dyDescent="0.25">
      <c r="A69" s="215"/>
      <c r="B69" s="216"/>
      <c r="C69" s="217"/>
      <c r="D69" s="218" t="s">
        <v>299</v>
      </c>
      <c r="E69" s="219">
        <f t="shared" ref="E69:S69" si="3">SUM(E13:E68)</f>
        <v>55645000</v>
      </c>
      <c r="F69" s="219">
        <f t="shared" si="3"/>
        <v>58060000</v>
      </c>
      <c r="G69" s="219">
        <f t="shared" si="3"/>
        <v>63540000</v>
      </c>
      <c r="H69" s="219">
        <f t="shared" si="3"/>
        <v>68415000</v>
      </c>
      <c r="I69" s="219">
        <f t="shared" si="3"/>
        <v>69970000</v>
      </c>
      <c r="J69" s="219">
        <f t="shared" si="3"/>
        <v>68780000</v>
      </c>
      <c r="K69" s="219">
        <f t="shared" si="3"/>
        <v>64665000</v>
      </c>
      <c r="L69" s="219">
        <f t="shared" si="3"/>
        <v>62125000</v>
      </c>
      <c r="M69" s="219">
        <f t="shared" si="3"/>
        <v>65720000</v>
      </c>
      <c r="N69" s="219">
        <f t="shared" si="3"/>
        <v>67110000</v>
      </c>
      <c r="O69" s="219">
        <f t="shared" si="3"/>
        <v>61155000</v>
      </c>
      <c r="P69" s="219">
        <f t="shared" si="3"/>
        <v>61545000</v>
      </c>
      <c r="Q69" s="219">
        <f t="shared" si="3"/>
        <v>766730000</v>
      </c>
      <c r="R69" s="220">
        <f t="shared" si="3"/>
        <v>3751250</v>
      </c>
      <c r="S69" s="221">
        <f t="shared" si="3"/>
        <v>60142916.666666664</v>
      </c>
      <c r="T69" s="222"/>
    </row>
    <row r="70" spans="1:25" x14ac:dyDescent="0.25">
      <c r="A70" s="223"/>
      <c r="B70" s="223"/>
      <c r="C70" s="223"/>
      <c r="D70" s="223"/>
      <c r="E70" s="224"/>
      <c r="F70" s="223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3"/>
      <c r="R70" s="226"/>
      <c r="S70" s="227"/>
      <c r="T70" s="223"/>
      <c r="U70" s="223"/>
    </row>
    <row r="71" spans="1:25" ht="15" x14ac:dyDescent="0.2">
      <c r="A71" s="228"/>
      <c r="B71" s="228" t="s">
        <v>300</v>
      </c>
      <c r="C71" s="229"/>
      <c r="D71" s="229"/>
      <c r="E71" s="229"/>
      <c r="F71" s="228"/>
      <c r="G71" s="229"/>
      <c r="H71" s="229"/>
      <c r="I71" s="230"/>
      <c r="J71" s="230"/>
      <c r="K71" s="229"/>
      <c r="M71" s="229"/>
      <c r="N71" s="229"/>
      <c r="O71" s="229"/>
      <c r="P71" s="229"/>
      <c r="Q71" s="229"/>
      <c r="R71" s="231" t="s">
        <v>301</v>
      </c>
      <c r="S71" s="232"/>
      <c r="T71" s="229"/>
      <c r="U71" s="229"/>
      <c r="V71" s="229"/>
    </row>
    <row r="72" spans="1:25" ht="15" x14ac:dyDescent="0.2">
      <c r="A72" s="229"/>
      <c r="B72" s="229"/>
      <c r="C72" s="229"/>
      <c r="D72" s="229"/>
      <c r="E72" s="228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33"/>
      <c r="S72" s="232"/>
      <c r="T72" s="229"/>
      <c r="U72" s="229"/>
      <c r="V72" s="229"/>
      <c r="W72" s="229"/>
      <c r="X72" s="229"/>
      <c r="Y72" s="229"/>
    </row>
    <row r="73" spans="1:25" ht="15" x14ac:dyDescent="0.2">
      <c r="A73" s="234"/>
      <c r="B73" s="235"/>
      <c r="C73" s="108"/>
      <c r="D73" s="1"/>
      <c r="E73" s="236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237"/>
      <c r="S73" s="238"/>
      <c r="T73" s="109"/>
      <c r="U73" s="108"/>
      <c r="V73" s="239"/>
      <c r="W73" s="240"/>
      <c r="X73" s="108"/>
      <c r="Y73" s="108"/>
    </row>
    <row r="74" spans="1:25" ht="15" x14ac:dyDescent="0.2">
      <c r="A74" s="234"/>
      <c r="B74" s="235"/>
      <c r="C74" s="108"/>
      <c r="D74" s="1"/>
      <c r="E74" s="236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237"/>
      <c r="S74" s="238"/>
      <c r="T74" s="109"/>
      <c r="U74" s="108"/>
      <c r="V74" s="239"/>
      <c r="W74" s="240"/>
      <c r="X74" s="108"/>
      <c r="Y74" s="108"/>
    </row>
    <row r="75" spans="1:25" ht="15" x14ac:dyDescent="0.2">
      <c r="A75" s="234"/>
      <c r="B75" s="235"/>
      <c r="C75" s="108"/>
      <c r="D75" s="1"/>
      <c r="E75" s="236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237"/>
      <c r="S75" s="238"/>
      <c r="T75" s="109"/>
      <c r="U75" s="108"/>
      <c r="V75" s="239"/>
      <c r="W75" s="240"/>
      <c r="X75" s="108"/>
      <c r="Y75" s="108"/>
    </row>
    <row r="76" spans="1:25" x14ac:dyDescent="0.25">
      <c r="A76" s="234"/>
      <c r="B76" s="102"/>
      <c r="C76" s="241" t="s">
        <v>181</v>
      </c>
      <c r="D76" s="10"/>
      <c r="F76" s="169"/>
      <c r="H76" s="169" t="s">
        <v>302</v>
      </c>
      <c r="I76" s="152"/>
      <c r="K76" s="104"/>
      <c r="M76" s="108"/>
      <c r="N76" s="242"/>
      <c r="O76" s="104" t="s">
        <v>183</v>
      </c>
      <c r="Q76" s="104"/>
      <c r="R76" s="175"/>
    </row>
    <row r="77" spans="1:25" x14ac:dyDescent="0.25">
      <c r="A77" s="234"/>
      <c r="B77" s="102"/>
      <c r="C77" s="102" t="s">
        <v>184</v>
      </c>
      <c r="F77" s="169"/>
      <c r="H77" s="169" t="s">
        <v>185</v>
      </c>
      <c r="I77" s="152"/>
      <c r="K77" s="104"/>
      <c r="M77" s="108"/>
      <c r="N77" s="242"/>
      <c r="O77" s="104" t="s">
        <v>186</v>
      </c>
      <c r="Q77" s="104"/>
      <c r="R77" s="175"/>
    </row>
    <row r="78" spans="1:25" ht="15" x14ac:dyDescent="0.2">
      <c r="A78" s="234"/>
      <c r="B78" s="108"/>
      <c r="C78" s="108"/>
      <c r="D78" s="1"/>
      <c r="E78" s="236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237"/>
      <c r="S78" s="238"/>
      <c r="T78" s="109"/>
      <c r="U78" s="108"/>
      <c r="V78" s="242"/>
      <c r="W78" s="243"/>
      <c r="X78" s="102"/>
      <c r="Y78" s="102"/>
    </row>
  </sheetData>
  <conditionalFormatting sqref="B54:D54 B52:C52 D52:D53 D55:D67 C53 C55:C63 E64:P68 B65 E52:J63 K35:P63 B13:P34 B35:J51">
    <cfRule type="containsText" dxfId="1" priority="2" operator="containsText" text="COBRO">
      <formula>NOT(ISERROR(SEARCH("COBRO",B13)))</formula>
    </cfRule>
  </conditionalFormatting>
  <conditionalFormatting sqref="B54:D54 B52:C52 D52:D53 D55:D67 C53 C55:C63 E64:P68 B65 E52:J63 K35:P63 B13:P34 B35:J51">
    <cfRule type="containsText" dxfId="0" priority="1" operator="containsText" text="NO COBRO">
      <formula>NOT(ISERROR(SEARCH("NO 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User</cp:lastModifiedBy>
  <cp:lastPrinted>2017-01-11T10:59:52Z</cp:lastPrinted>
  <dcterms:created xsi:type="dcterms:W3CDTF">2003-03-07T14:03:57Z</dcterms:created>
  <dcterms:modified xsi:type="dcterms:W3CDTF">2021-01-28T13:56:12Z</dcterms:modified>
</cp:coreProperties>
</file>