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Gerardo.D\2022-MFO-Inf-Financ\Sec-Func-Publica-2022\"/>
    </mc:Choice>
  </mc:AlternateContent>
  <xr:revisionPtr revIDLastSave="0" documentId="13_ncr:1_{F3EC6186-92B9-4EDE-A8AC-3A87BF53C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5189'!$A$15:$U$86</definedName>
    <definedName name="_xlnm.Print_Area" localSheetId="0">'Total de asignaciones 7º 5189'!$A$84:$F$84</definedName>
    <definedName name="_xlnm.Print_Titles" localSheetId="0">'Total de asignaciones 7º 5189'!$1:$15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103" l="1"/>
  <c r="Q84" i="103"/>
  <c r="P84" i="103"/>
  <c r="O84" i="103"/>
  <c r="N84" i="103"/>
  <c r="M84" i="103"/>
  <c r="L84" i="103"/>
  <c r="K84" i="103"/>
  <c r="J84" i="103"/>
  <c r="I84" i="103"/>
  <c r="H84" i="103"/>
  <c r="G84" i="103"/>
  <c r="A18" i="103"/>
  <c r="A19" i="103" s="1"/>
  <c r="S77" i="103"/>
  <c r="T77" i="103" s="1"/>
  <c r="U77" i="103" s="1"/>
  <c r="S76" i="103"/>
  <c r="T76" i="103" s="1"/>
  <c r="U76" i="103" s="1"/>
  <c r="S69" i="103"/>
  <c r="S68" i="103"/>
  <c r="S67" i="103"/>
  <c r="T67" i="103" s="1"/>
  <c r="U67" i="103" s="1"/>
  <c r="T69" i="103" l="1"/>
  <c r="U69" i="103" s="1"/>
  <c r="T68" i="103"/>
  <c r="U68" i="103" s="1"/>
  <c r="S66" i="103" l="1"/>
  <c r="T66" i="103" s="1"/>
  <c r="U66" i="103" s="1"/>
  <c r="S65" i="103"/>
  <c r="S64" i="103"/>
  <c r="S63" i="103"/>
  <c r="S62" i="103"/>
  <c r="T62" i="103" s="1"/>
  <c r="U62" i="103" s="1"/>
  <c r="S61" i="103"/>
  <c r="S60" i="103"/>
  <c r="S59" i="103"/>
  <c r="T59" i="103" s="1"/>
  <c r="U59" i="103" s="1"/>
  <c r="S58" i="103"/>
  <c r="T58" i="103" s="1"/>
  <c r="U58" i="103" s="1"/>
  <c r="S57" i="103"/>
  <c r="T57" i="103" s="1"/>
  <c r="U57" i="103" s="1"/>
  <c r="S83" i="103"/>
  <c r="T83" i="103" s="1"/>
  <c r="S82" i="103"/>
  <c r="T82" i="103" s="1"/>
  <c r="S81" i="103"/>
  <c r="S80" i="103"/>
  <c r="T80" i="103" s="1"/>
  <c r="U80" i="103" s="1"/>
  <c r="S79" i="103"/>
  <c r="T79" i="103" s="1"/>
  <c r="U79" i="103" s="1"/>
  <c r="S78" i="103"/>
  <c r="S75" i="103"/>
  <c r="T75" i="103" s="1"/>
  <c r="S74" i="103"/>
  <c r="T74" i="103" s="1"/>
  <c r="S73" i="103"/>
  <c r="T73" i="103" s="1"/>
  <c r="U73" i="103" s="1"/>
  <c r="S72" i="103"/>
  <c r="T72" i="103" s="1"/>
  <c r="U72" i="103" s="1"/>
  <c r="S71" i="103"/>
  <c r="S70" i="103"/>
  <c r="T70" i="103" s="1"/>
  <c r="U70" i="103" s="1"/>
  <c r="S56" i="103"/>
  <c r="S55" i="103"/>
  <c r="S54" i="103"/>
  <c r="T54" i="103" s="1"/>
  <c r="U54" i="103" s="1"/>
  <c r="S28" i="103"/>
  <c r="T28" i="103" s="1"/>
  <c r="S29" i="103"/>
  <c r="S27" i="103"/>
  <c r="T27" i="103" s="1"/>
  <c r="U27" i="103" s="1"/>
  <c r="S26" i="103"/>
  <c r="S25" i="103"/>
  <c r="S20" i="103"/>
  <c r="T20" i="103" s="1"/>
  <c r="S19" i="103"/>
  <c r="T81" i="103" l="1"/>
  <c r="U81" i="103" s="1"/>
  <c r="T63" i="103"/>
  <c r="U63" i="103" s="1"/>
  <c r="T61" i="103"/>
  <c r="U61" i="103" s="1"/>
  <c r="T65" i="103"/>
  <c r="U65" i="103" s="1"/>
  <c r="T60" i="103"/>
  <c r="U60" i="103" s="1"/>
  <c r="T64" i="103"/>
  <c r="U64" i="103" s="1"/>
  <c r="U74" i="103"/>
  <c r="T55" i="103"/>
  <c r="U55" i="103" s="1"/>
  <c r="T71" i="103"/>
  <c r="U71" i="103" s="1"/>
  <c r="T56" i="103"/>
  <c r="U56" i="103" s="1"/>
  <c r="U83" i="103"/>
  <c r="U75" i="103"/>
  <c r="T78" i="103"/>
  <c r="U78" i="103" s="1"/>
  <c r="U28" i="103"/>
  <c r="T19" i="103"/>
  <c r="U19" i="103" s="1"/>
  <c r="S31" i="103"/>
  <c r="S46" i="103" l="1"/>
  <c r="T46" i="103" s="1"/>
  <c r="S47" i="103"/>
  <c r="T47" i="103" s="1"/>
  <c r="U46" i="103" l="1"/>
  <c r="S41" i="103" l="1"/>
  <c r="S42" i="103"/>
  <c r="S43" i="103"/>
  <c r="T43" i="103" s="1"/>
  <c r="T42" i="103" l="1"/>
  <c r="U42" i="103" s="1"/>
  <c r="T41" i="103"/>
  <c r="S49" i="103" l="1"/>
  <c r="S50" i="103"/>
  <c r="S51" i="103"/>
  <c r="S52" i="103"/>
  <c r="S53" i="103"/>
  <c r="S48" i="103"/>
  <c r="S18" i="103"/>
  <c r="T53" i="103" l="1"/>
  <c r="T52" i="103"/>
  <c r="U52" i="103" s="1"/>
  <c r="T50" i="103"/>
  <c r="U50" i="103" s="1"/>
  <c r="T49" i="103"/>
  <c r="T48" i="103"/>
  <c r="T51" i="103"/>
  <c r="S16" i="103"/>
  <c r="S17" i="103"/>
  <c r="U48" i="103" l="1"/>
  <c r="T16" i="103"/>
  <c r="S45" i="103" l="1"/>
  <c r="T45" i="103" s="1"/>
  <c r="S44" i="103"/>
  <c r="S40" i="103"/>
  <c r="S39" i="103"/>
  <c r="T39" i="103" s="1"/>
  <c r="S38" i="103"/>
  <c r="S37" i="103"/>
  <c r="S36" i="103"/>
  <c r="S35" i="103"/>
  <c r="S34" i="103"/>
  <c r="S33" i="103"/>
  <c r="T33" i="103" s="1"/>
  <c r="S32" i="103"/>
  <c r="T31" i="103"/>
  <c r="S30" i="103"/>
  <c r="T30" i="103" s="1"/>
  <c r="T29" i="103"/>
  <c r="T26" i="103"/>
  <c r="T25" i="103"/>
  <c r="S24" i="103"/>
  <c r="T24" i="103" s="1"/>
  <c r="S23" i="103"/>
  <c r="S22" i="103"/>
  <c r="T22" i="103" s="1"/>
  <c r="S21" i="103"/>
  <c r="T18" i="103"/>
  <c r="T17" i="103"/>
  <c r="T44" i="103" l="1"/>
  <c r="U44" i="103" s="1"/>
  <c r="T34" i="103"/>
  <c r="S84" i="103"/>
  <c r="T35" i="103"/>
  <c r="T23" i="103"/>
  <c r="U23" i="103" s="1"/>
  <c r="T37" i="103"/>
  <c r="T40" i="103"/>
  <c r="U40" i="103" s="1"/>
  <c r="T38" i="103"/>
  <c r="U38" i="103" s="1"/>
  <c r="T36" i="103"/>
  <c r="T32" i="103"/>
  <c r="U32" i="103" s="1"/>
  <c r="T21" i="103"/>
  <c r="U21" i="103" s="1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U36" i="103" l="1"/>
  <c r="U34" i="103"/>
  <c r="T84" i="103"/>
  <c r="Q62" i="105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25" i="103" l="1"/>
  <c r="U18" i="103"/>
  <c r="U30" i="103"/>
  <c r="U22" i="103"/>
  <c r="U26" i="103"/>
  <c r="U29" i="103"/>
  <c r="U24" i="103"/>
  <c r="U16" i="103" l="1"/>
  <c r="U84" i="10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K3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RRHH</author>
  </authors>
  <commentList>
    <comment ref="O3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<sst xmlns="http://schemas.openxmlformats.org/spreadsheetml/2006/main" count="514" uniqueCount="366">
  <si>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</si>
  <si>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</si>
  <si>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</si>
  <si>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</si>
  <si>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</si>
  <si>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</si>
  <si>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</si>
  <si>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</si>
  <si>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</si>
  <si>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</si>
  <si>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</si>
  <si>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</si>
  <si>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</si>
  <si>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</si>
  <si>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</si>
  <si>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</si>
  <si>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</si>
  <si>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</si>
  <si>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</si>
  <si>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</si>
  <si>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</si>
  <si>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</si>
  <si>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</si>
  <si>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</si>
  <si>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</si>
  <si>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</si>
  <si>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</si>
  <si>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</si>
  <si>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</si>
  <si>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</si>
  <si>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</si>
  <si>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</si>
  <si>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</si>
  <si>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</si>
  <si>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</si>
  <si>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</si>
  <si>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</si>
  <si>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</si>
  <si>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</si>
  <si>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</si>
  <si>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</si>
  <si>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</si>
  <si>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</si>
  <si>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</si>
  <si>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</si>
  <si>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</si>
  <si>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</si>
  <si>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</si>
  <si>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</si>
  <si>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</si>
  <si>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</si>
  <si>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</si>
  <si>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</si>
  <si>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</si>
  <si>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</si>
  <si>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</si>
  <si>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</si>
  <si>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</si>
  <si>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</si>
  <si>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</si>
  <si>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</si>
  <si>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</si>
  <si>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</si>
  <si>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</si>
  <si>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</si>
  <si>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</si>
  <si>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</si>
  <si>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</si>
  <si>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</si>
  <si>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</si>
  <si>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</si>
  <si>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</si>
  <si>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</si>
  <si>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</si>
  <si>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</si>
  <si>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</si>
  <si>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</si>
  <si>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</si>
  <si>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</si>
  <si>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</si>
  <si>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</si>
  <si>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</si>
  <si>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</si>
  <si>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</si>
  <si>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</si>
  <si>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</si>
  <si>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</si>
  <si>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</si>
  <si>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</si>
  <si>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</si>
  <si>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</si>
  <si>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</si>
  <si>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</si>
  <si>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</si>
  <si>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</si>
  <si>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</si>
  <si>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</si>
  <si>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</si>
  <si>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</si>
  <si>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</si>
  <si>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</si>
  <si>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</si>
  <si>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</si>
  <si>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</si>
  <si>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</si>
  <si>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</si>
  <si>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</si>
  <si>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</si>
  <si>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</si>
  <si>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</si>
  <si>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</si>
  <si>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</si>
  <si>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</si>
  <si>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</si>
  <si>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</si>
  <si>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</si>
  <si>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</si>
  <si>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</si>
  <si>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</si>
  <si>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</si>
  <si>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</si>
  <si>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</si>
  <si>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</si>
  <si>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</si>
  <si>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</si>
  <si>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</si>
  <si>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</si>
  <si>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</si>
  <si>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</si>
  <si>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</si>
  <si>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</si>
  <si>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</si>
  <si>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</si>
  <si>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</si>
  <si>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</si>
  <si>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</si>
  <si>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</si>
  <si>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</si>
  <si>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</si>
  <si>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</si>
  <si>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</si>
  <si>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</si>
  <si>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</si>
  <si>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</si>
  <si>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</si>
  <si>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</si>
  <si>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</si>
  <si>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</si>
  <si>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</si>
  <si>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</si>
  <si>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</si>
  <si>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</si>
  <si>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</si>
  <si>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</si>
  <si>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</si>
  <si>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</si>
  <si>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</si>
  <si>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</si>
  <si>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</si>
  <si>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</si>
  <si>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</si>
  <si>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</si>
  <si>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</si>
  <si>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</si>
  <si>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</si>
  <si>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</si>
  <si>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</si>
  <si>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</si>
  <si>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</si>
  <si>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</si>
  <si>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</si>
  <si>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</si>
  <si>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</si>
  <si>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</si>
  <si>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</si>
  <si>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</si>
  <si>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</si>
  <si>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</si>
  <si>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</si>
  <si>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</si>
  <si>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</si>
  <si>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</si>
  <si>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</si>
  <si>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</si>
  <si>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</si>
  <si>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</si>
  <si>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</si>
  <si>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</si>
  <si>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</si>
  <si>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</si>
  <si>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</si>
  <si>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</si>
  <si>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</si>
  <si>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</si>
  <si>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</si>
  <si>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</si>
  <si>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</si>
  <si>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</si>
  <si>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</si>
  <si>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</si>
  <si>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</si>
  <si>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</si>
  <si>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</si>
  <si>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</si>
  <si>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</si>
  <si>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</si>
  <si>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</si>
  <si>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</si>
  <si>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</si>
  <si>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</si>
  <si>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</si>
  <si>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</si>
  <si>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</si>
  <si>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</si>
  <si>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</si>
  <si>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</si>
  <si>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</si>
  <si>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</si>
  <si>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</si>
  <si>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</si>
  <si>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</si>
  <si>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</si>
  <si>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</si>
  <si>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</si>
  <si>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</si>
  <si>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</si>
  <si>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</si>
  <si>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</si>
  <si>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</si>
  <si>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</si>
  <si>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</si>
  <si>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</si>
  <si>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</si>
  <si>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</si>
  <si>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</si>
  <si>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</si>
  <si>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</si>
  <si>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</si>
  <si>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</si>
  <si>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</si>
  <si>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</si>
  <si>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</si>
  <si>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</si>
  <si>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</si>
  <si>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</si>
  <si>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</si>
  <si>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</si>
  <si>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</si>
  <si>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</si>
  <si>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</si>
  <si>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</si>
  <si>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</si>
  <si>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</si>
  <si>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</si>
  <si>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</si>
  <si>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</si>
  <si>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</si>
  <si>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</si>
  <si>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</si>
  <si>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</si>
  <si>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</si>
  <si>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</si>
  <si>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</si>
  <si>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</si>
  <si>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</si>
  <si>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</si>
  <si>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</si>
  <si>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</si>
  <si>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</si>
  <si>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</si>
  <si>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</si>
  <si>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</si>
  <si>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</si>
  <si>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</si>
  <si>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</si>
  <si>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</si>
  <si>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</si>
  <si>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</si>
  <si>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</si>
  <si>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</si>
  <si>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</si>
  <si>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</si>
  <si>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</si>
  <si>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</si>
  <si>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</si>
  <si>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</si>
  <si>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</si>
  <si>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</si>
  <si>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</si>
  <si>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</si>
  <si>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</si>
  <si>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</si>
  <si>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</si>
  <si>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</si>
  <si>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</si>
  <si>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</si>
  <si>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</si>
  <si>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</si>
  <si>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</si>
  <si>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</si>
  <si>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</si>
  <si>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PLANILLA GENERAL DE PAGOS  DE LA MUNICIPALIDAD DE FUERTE OLIMPO</t>
  </si>
  <si>
    <t>Moises Recalde Paredes</t>
  </si>
  <si>
    <t>AGUINALDO 2022</t>
  </si>
  <si>
    <t>Rodrigo Javier Zavan Herebia</t>
  </si>
  <si>
    <t>Judith Elizabeth Alvarez Alvarenga</t>
  </si>
  <si>
    <t>Gerardo Fabian Vera Velazquez</t>
  </si>
  <si>
    <t>Silvio Ramon Chamorro Segovia</t>
  </si>
  <si>
    <t>Odilon Gamarra Ramirez</t>
  </si>
  <si>
    <t>Cesar Ramon Marquez Alegre</t>
  </si>
  <si>
    <t>Miguel Santos Barros</t>
  </si>
  <si>
    <t xml:space="preserve">Luis Sebastian Melgarejo </t>
  </si>
  <si>
    <t>Maria Alejandra Castro Olmedo</t>
  </si>
  <si>
    <t>Gastos de Representacion</t>
  </si>
  <si>
    <t>Rafael Adrian Segovia Abreu</t>
  </si>
  <si>
    <t>Jose Maria Benitez Aquino</t>
  </si>
  <si>
    <t>Julia Alcira Fatecha de Rolon</t>
  </si>
  <si>
    <t>Lilian Raquel Coronel Benitez</t>
  </si>
  <si>
    <t>Sergio Ramon Castillo Rolon</t>
  </si>
  <si>
    <t>Domingo Gavilan Maldonado</t>
  </si>
  <si>
    <t>Roberto Arnaldo Herebia Ramirez</t>
  </si>
  <si>
    <t>Anselmo Antonio Gonzalez Trinidad</t>
  </si>
  <si>
    <t>Edilce Erenit Abreu Dominguez</t>
  </si>
  <si>
    <t>Pedro Petronilo Bogado Mesa</t>
  </si>
  <si>
    <t>Gloria Elvira Lesme de Avila</t>
  </si>
  <si>
    <t>Miguel Angel Rodriguez Echeverri</t>
  </si>
  <si>
    <t>Gustavo Alejandro Prantte R.</t>
  </si>
  <si>
    <t>Bonificaciones y Gratificaciones</t>
  </si>
  <si>
    <t>Fidela Enice Farias Ocampos</t>
  </si>
  <si>
    <t>Paola Vicitacion Sosa Perez</t>
  </si>
  <si>
    <t>Barbara Concepcion Sosa Duarte</t>
  </si>
  <si>
    <t>Edelfio Sosa Valdez</t>
  </si>
  <si>
    <t>Miguel Meza Ojeda</t>
  </si>
  <si>
    <t>Fidelina Paredes Gonzalez</t>
  </si>
  <si>
    <t>Bernardo Gonzalez Silva</t>
  </si>
  <si>
    <t>Rocio Soledad Gallagher</t>
  </si>
  <si>
    <t xml:space="preserve">Mauro Gimenez Jara </t>
  </si>
  <si>
    <t xml:space="preserve">Nicasio Ramon Meza </t>
  </si>
  <si>
    <t xml:space="preserve">Francisco Basilio Florentin Enciso </t>
  </si>
  <si>
    <t>Julio Benardino Baez</t>
  </si>
  <si>
    <t>Maria Cabañas De Ayala</t>
  </si>
  <si>
    <t>Higinio Teodoro Castillo Rolon</t>
  </si>
  <si>
    <t>Edelira Aide Sosa Sosa</t>
  </si>
  <si>
    <t>Miguel Angel Ramirez</t>
  </si>
  <si>
    <t xml:space="preserve">Maria Alejandra Castro lmedo </t>
  </si>
  <si>
    <t>Silverio Fortunato Olmedo Barreto</t>
  </si>
  <si>
    <t xml:space="preserve">Francisco Ramon Cristaldo Rodriguez </t>
  </si>
  <si>
    <t>Arnaldo Cabral Acosta</t>
  </si>
  <si>
    <t>Oscar Manuel Bustamante Enciso</t>
  </si>
  <si>
    <t xml:space="preserve">Candido Gonzalez Silva </t>
  </si>
  <si>
    <t>Osvaldo Melgarejo</t>
  </si>
  <si>
    <t>Gricelda Lopez</t>
  </si>
  <si>
    <t>Nelia Sosa Armoa</t>
  </si>
  <si>
    <t>Josue Rivvarola Servian</t>
  </si>
  <si>
    <t>Marlene Raquel Gimenez Britez</t>
  </si>
  <si>
    <t>Cinthia Elizabeth Villalba</t>
  </si>
  <si>
    <t>Guillermo Dario Ocampos Torrasca</t>
  </si>
  <si>
    <t xml:space="preserve">                        </t>
  </si>
  <si>
    <t xml:space="preserve"> Avda. Mons. Dr. Ángel Muzzolón c/Cerro Corá</t>
  </si>
  <si>
    <r>
      <t xml:space="preserve"> </t>
    </r>
    <r>
      <rPr>
        <b/>
        <sz val="26"/>
        <rFont val="Bahnschrift SemiLight SemiConde"/>
        <family val="2"/>
      </rPr>
      <t>MUNICIPALIDAD DE FUERTE OLIMPO</t>
    </r>
    <r>
      <rPr>
        <b/>
        <sz val="26"/>
        <rFont val="Segoe UI Black"/>
        <family val="2"/>
      </rPr>
      <t xml:space="preserve"> </t>
    </r>
  </si>
  <si>
    <r>
      <rPr>
        <b/>
        <sz val="24"/>
        <rFont val="Times New Roman"/>
        <family val="1"/>
      </rPr>
      <t>A L T O    P A R A G U A Y</t>
    </r>
    <r>
      <rPr>
        <b/>
        <sz val="24"/>
        <rFont val="Cambria"/>
        <family val="1"/>
      </rPr>
      <t xml:space="preserve"> </t>
    </r>
  </si>
  <si>
    <t>Teléf: (0497) 281110 - (021) 452652</t>
  </si>
  <si>
    <r>
      <t xml:space="preserve"> Email: </t>
    </r>
    <r>
      <rPr>
        <b/>
        <sz val="20"/>
        <color rgb="FF000000"/>
        <rFont val="Book Antiqua"/>
        <family val="1"/>
      </rPr>
      <t>munifuerteolimpo@gmail.com</t>
    </r>
  </si>
  <si>
    <r>
      <t xml:space="preserve"> RUC:</t>
    </r>
    <r>
      <rPr>
        <b/>
        <sz val="20"/>
        <color rgb="FF000000"/>
        <rFont val="Bahnschrift SemiLight SemiConde"/>
        <family val="2"/>
      </rPr>
      <t xml:space="preserve">   </t>
    </r>
    <r>
      <rPr>
        <b/>
        <u/>
        <sz val="20"/>
        <color rgb="FF000000"/>
        <rFont val="Bahnschrift SemiLight SemiConde"/>
        <family val="2"/>
      </rPr>
      <t>80022925-8</t>
    </r>
  </si>
  <si>
    <t>Isidro Esteban Franco Lopez</t>
  </si>
  <si>
    <t>CORRESPONDIENTE AL EJERCICIO FISCAL 2.022.-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</si>
</sst>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_-;\-* #,##0_-;_-* &quot;-&quot;_-;_-@_-"/>
    <numFmt numFmtId="166" formatCode="_-* #,##0.00_-;\-* #,##0.00_-;_-* &quot;-&quot;??_-;_-@_-"/>
    <numFmt numFmtId="167" formatCode="_(&quot;Gs&quot;\ * #,##0_);_(&quot;Gs&quot;\ * \(#,##0\);_(&quot;Gs&quot;\ * &quot;-&quot;_);_(@_)"/>
    <numFmt numFmtId="168" formatCode="#,##0;[Red]#,##0"/>
    <numFmt numFmtId="169" formatCode="_-[$€]* #,##0.00_-;\-[$€]* #,##0.00_-;_-[$€]* &quot;-&quot;??_-;_-@_-"/>
    <numFmt numFmtId="170" formatCode="_-* #,##0_-;\-* #,##0_-;_-* &quot;-&quot;??_-;_-@_-"/>
    <numFmt numFmtId="171" formatCode="_-* #,##0.000_-;\-* #,##0.000_-;_-* &quot;-&quot;??_-;_-@_-"/>
    <numFmt numFmtId="172" formatCode="_(* #,##0_);_(* \(#,##0\);_(* &quot;-&quot;??_);_(@_)"/>
    <numFmt numFmtId="173" formatCode="_-* #,##0\ _€_-;\-* #,##0\ _€_-;_-* &quot;-&quot;??\ _€_-;_-@_-"/>
  </numFmts>
  <fonts count="96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6"/>
      <name val="Nordique Inline"/>
    </font>
    <font>
      <b/>
      <sz val="18"/>
      <color theme="1"/>
      <name val="Arial"/>
      <family val="2"/>
    </font>
    <font>
      <b/>
      <sz val="20"/>
      <name val="Segoe UI Black"/>
      <family val="2"/>
    </font>
    <font>
      <b/>
      <sz val="20"/>
      <name val="Nordique Inline"/>
    </font>
    <font>
      <b/>
      <sz val="20"/>
      <color rgb="FFFF0000"/>
      <name val="Arial"/>
      <family val="2"/>
    </font>
    <font>
      <sz val="11"/>
      <name val="Calibri"/>
      <family val="2"/>
    </font>
    <font>
      <sz val="11"/>
      <name val="Cambria"/>
      <family val="1"/>
    </font>
    <font>
      <u/>
      <sz val="11"/>
      <color rgb="FF000000"/>
      <name val="Bahnschrift SemiLight SemiConde"/>
      <family val="2"/>
    </font>
    <font>
      <b/>
      <sz val="26"/>
      <name val="Haettenschweiler"/>
      <family val="2"/>
    </font>
    <font>
      <b/>
      <sz val="26"/>
      <name val="Bahnschrift SemiLight SemiConde"/>
      <family val="2"/>
    </font>
    <font>
      <b/>
      <sz val="26"/>
      <name val="Segoe UI Black"/>
      <family val="2"/>
    </font>
    <font>
      <b/>
      <sz val="20"/>
      <name val="Cambria"/>
      <family val="1"/>
    </font>
    <font>
      <b/>
      <sz val="24"/>
      <name val="Cambria"/>
      <family val="1"/>
    </font>
    <font>
      <b/>
      <sz val="24"/>
      <name val="Times New Roman"/>
      <family val="1"/>
    </font>
    <font>
      <b/>
      <sz val="20"/>
      <name val="Book Antiqua"/>
      <family val="1"/>
    </font>
    <font>
      <b/>
      <sz val="20"/>
      <color rgb="FF000000"/>
      <name val="Book Antiqua"/>
      <family val="1"/>
    </font>
    <font>
      <b/>
      <u/>
      <sz val="20"/>
      <color rgb="FF000000"/>
      <name val="Bahnschrift SemiLight SemiConde"/>
      <family val="2"/>
    </font>
    <font>
      <b/>
      <sz val="20"/>
      <color rgb="FF000000"/>
      <name val="Bahnschrift SemiLight SemiConde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</borders>
  <cellStyleXfs count="9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02">
    <xf numFmtId="0" fontId="0" fillId="0" borderId="0" xfId="0"/>
    <xf numFmtId="0" fontId="4" fillId="0" borderId="0" xfId="0" applyFont="1"/>
    <xf numFmtId="0" fontId="0" fillId="2" borderId="0" xfId="0" applyFill="1"/>
    <xf numFmtId="0" fontId="3" fillId="0" borderId="0" xfId="0" applyFont="1"/>
    <xf numFmtId="168" fontId="9" fillId="0" borderId="0" xfId="0" applyNumberFormat="1" applyFont="1" applyAlignment="1">
      <alignment horizontal="center"/>
    </xf>
    <xf numFmtId="0" fontId="9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172" fontId="17" fillId="2" borderId="1" xfId="2" applyNumberFormat="1" applyFont="1" applyFill="1" applyBorder="1" applyAlignment="1">
      <alignment horizontal="left" vertical="center" wrapText="1"/>
    </xf>
    <xf numFmtId="172" fontId="17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6" fillId="0" borderId="0" xfId="0" applyFont="1"/>
    <xf numFmtId="171" fontId="2" fillId="2" borderId="0" xfId="2" applyNumberFormat="1" applyFont="1" applyFill="1" applyBorder="1" applyAlignment="1">
      <alignment horizontal="center"/>
    </xf>
    <xf numFmtId="171" fontId="5" fillId="2" borderId="0" xfId="2" applyNumberFormat="1" applyFont="1" applyFill="1" applyBorder="1" applyAlignment="1">
      <alignment horizontal="center"/>
    </xf>
    <xf numFmtId="171" fontId="0" fillId="2" borderId="0" xfId="2" applyNumberFormat="1" applyFont="1" applyFill="1" applyAlignment="1">
      <alignment horizontal="center"/>
    </xf>
    <xf numFmtId="0" fontId="17" fillId="2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 vertical="center"/>
    </xf>
    <xf numFmtId="172" fontId="17" fillId="4" borderId="1" xfId="2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left" vertical="center" wrapText="1"/>
    </xf>
    <xf numFmtId="3" fontId="20" fillId="4" borderId="1" xfId="0" applyNumberFormat="1" applyFont="1" applyFill="1" applyBorder="1" applyAlignment="1">
      <alignment horizontal="right" vertical="center" wrapText="1"/>
    </xf>
    <xf numFmtId="3" fontId="17" fillId="4" borderId="1" xfId="0" applyNumberFormat="1" applyFont="1" applyFill="1" applyBorder="1" applyAlignment="1">
      <alignment horizontal="left" vertical="center"/>
    </xf>
    <xf numFmtId="3" fontId="17" fillId="4" borderId="1" xfId="4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 wrapText="1"/>
    </xf>
    <xf numFmtId="172" fontId="0" fillId="0" borderId="0" xfId="2" applyNumberFormat="1" applyFont="1"/>
    <xf numFmtId="0" fontId="23" fillId="0" borderId="0" xfId="0" applyFont="1"/>
    <xf numFmtId="0" fontId="14" fillId="0" borderId="0" xfId="0" applyFont="1"/>
    <xf numFmtId="0" fontId="13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2" fontId="0" fillId="0" borderId="0" xfId="2" applyNumberFormat="1" applyFont="1" applyAlignment="1">
      <alignment vertical="center"/>
    </xf>
    <xf numFmtId="0" fontId="30" fillId="5" borderId="1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33" fillId="2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2" fontId="13" fillId="2" borderId="0" xfId="2" applyNumberFormat="1" applyFont="1" applyFill="1"/>
    <xf numFmtId="0" fontId="13" fillId="2" borderId="0" xfId="0" applyFont="1" applyFill="1"/>
    <xf numFmtId="3" fontId="20" fillId="2" borderId="2" xfId="0" applyNumberFormat="1" applyFont="1" applyFill="1" applyBorder="1" applyAlignment="1">
      <alignment horizontal="right" vertical="center" wrapText="1"/>
    </xf>
    <xf numFmtId="3" fontId="33" fillId="2" borderId="2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22" fillId="2" borderId="1" xfId="0" applyNumberFormat="1" applyFont="1" applyFill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0" fontId="35" fillId="5" borderId="6" xfId="0" applyFont="1" applyFill="1" applyBorder="1" applyAlignment="1">
      <alignment wrapText="1"/>
    </xf>
    <xf numFmtId="0" fontId="35" fillId="5" borderId="7" xfId="0" applyFont="1" applyFill="1" applyBorder="1" applyAlignment="1">
      <alignment wrapText="1"/>
    </xf>
    <xf numFmtId="0" fontId="36" fillId="5" borderId="2" xfId="0" applyFont="1" applyFill="1" applyBorder="1" applyAlignment="1">
      <alignment horizontal="right" wrapText="1"/>
    </xf>
    <xf numFmtId="3" fontId="36" fillId="5" borderId="2" xfId="0" applyNumberFormat="1" applyFont="1" applyFill="1" applyBorder="1" applyAlignment="1">
      <alignment horizontal="right" wrapText="1"/>
    </xf>
    <xf numFmtId="3" fontId="14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7" fillId="3" borderId="0" xfId="0" applyFont="1" applyFill="1" applyAlignment="1">
      <alignment horizontal="right" wrapText="1"/>
    </xf>
    <xf numFmtId="172" fontId="37" fillId="3" borderId="0" xfId="2" applyNumberFormat="1" applyFont="1" applyFill="1" applyBorder="1" applyAlignment="1">
      <alignment wrapText="1"/>
    </xf>
    <xf numFmtId="167" fontId="37" fillId="3" borderId="0" xfId="2" applyNumberFormat="1" applyFont="1" applyFill="1" applyBorder="1" applyAlignment="1">
      <alignment wrapText="1"/>
    </xf>
    <xf numFmtId="167" fontId="38" fillId="3" borderId="0" xfId="2" applyNumberFormat="1" applyFont="1" applyFill="1" applyBorder="1" applyAlignment="1">
      <alignment wrapText="1"/>
    </xf>
    <xf numFmtId="172" fontId="0" fillId="3" borderId="0" xfId="0" applyNumberFormat="1" applyFill="1" applyAlignment="1">
      <alignment wrapText="1"/>
    </xf>
    <xf numFmtId="0" fontId="11" fillId="0" borderId="0" xfId="0" applyFont="1" applyAlignment="1">
      <alignment horizontal="right" wrapText="1"/>
    </xf>
    <xf numFmtId="172" fontId="11" fillId="0" borderId="0" xfId="2" applyNumberFormat="1" applyFont="1" applyBorder="1" applyAlignment="1">
      <alignment wrapText="1"/>
    </xf>
    <xf numFmtId="167" fontId="11" fillId="0" borderId="0" xfId="2" applyNumberFormat="1" applyFont="1" applyBorder="1" applyAlignment="1">
      <alignment wrapText="1"/>
    </xf>
    <xf numFmtId="167" fontId="39" fillId="0" borderId="0" xfId="2" applyNumberFormat="1" applyFont="1" applyBorder="1" applyAlignment="1">
      <alignment wrapText="1"/>
    </xf>
    <xf numFmtId="0" fontId="20" fillId="0" borderId="0" xfId="0" applyFont="1"/>
    <xf numFmtId="0" fontId="41" fillId="0" borderId="0" xfId="2" applyNumberFormat="1" applyFont="1" applyAlignment="1">
      <alignment vertical="center"/>
    </xf>
    <xf numFmtId="0" fontId="42" fillId="0" borderId="0" xfId="2" applyNumberFormat="1" applyFont="1" applyAlignment="1">
      <alignment vertical="center"/>
    </xf>
    <xf numFmtId="0" fontId="10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172" fontId="14" fillId="0" borderId="0" xfId="2" applyNumberFormat="1" applyFont="1"/>
    <xf numFmtId="172" fontId="23" fillId="0" borderId="0" xfId="2" applyNumberFormat="1" applyFont="1"/>
    <xf numFmtId="172" fontId="12" fillId="0" borderId="0" xfId="2" applyNumberFormat="1" applyFont="1"/>
    <xf numFmtId="3" fontId="6" fillId="0" borderId="0" xfId="0" applyNumberFormat="1" applyFont="1"/>
    <xf numFmtId="3" fontId="16" fillId="0" borderId="0" xfId="0" applyNumberFormat="1" applyFont="1" applyAlignment="1">
      <alignment horizontal="center"/>
    </xf>
    <xf numFmtId="0" fontId="44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5" fillId="3" borderId="0" xfId="0" applyNumberFormat="1" applyFont="1" applyFill="1"/>
    <xf numFmtId="3" fontId="46" fillId="3" borderId="0" xfId="0" applyNumberFormat="1" applyFont="1" applyFill="1"/>
    <xf numFmtId="0" fontId="30" fillId="6" borderId="1" xfId="0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right" wrapText="1"/>
    </xf>
    <xf numFmtId="0" fontId="17" fillId="6" borderId="1" xfId="0" applyFont="1" applyFill="1" applyBorder="1" applyAlignment="1">
      <alignment horizontal="left" vertical="center" wrapText="1"/>
    </xf>
    <xf numFmtId="3" fontId="20" fillId="6" borderId="1" xfId="0" applyNumberFormat="1" applyFont="1" applyFill="1" applyBorder="1" applyAlignment="1">
      <alignment horizontal="right" vertical="center" wrapText="1"/>
    </xf>
    <xf numFmtId="3" fontId="33" fillId="6" borderId="1" xfId="0" applyNumberFormat="1" applyFont="1" applyFill="1" applyBorder="1" applyAlignment="1">
      <alignment horizontal="right" vertical="center" wrapText="1"/>
    </xf>
    <xf numFmtId="3" fontId="20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2" fontId="13" fillId="6" borderId="0" xfId="2" applyNumberFormat="1" applyFont="1" applyFill="1"/>
    <xf numFmtId="0" fontId="13" fillId="6" borderId="0" xfId="0" applyFont="1" applyFill="1"/>
    <xf numFmtId="0" fontId="0" fillId="6" borderId="0" xfId="0" applyFill="1"/>
    <xf numFmtId="0" fontId="30" fillId="6" borderId="4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right" wrapText="1"/>
    </xf>
    <xf numFmtId="0" fontId="17" fillId="6" borderId="4" xfId="0" applyFont="1" applyFill="1" applyBorder="1" applyAlignment="1">
      <alignment horizontal="left" vertical="center" wrapText="1"/>
    </xf>
    <xf numFmtId="0" fontId="31" fillId="3" borderId="4" xfId="0" applyFont="1" applyFill="1" applyBorder="1" applyAlignment="1">
      <alignment horizontal="center" vertical="center" wrapText="1"/>
    </xf>
    <xf numFmtId="3" fontId="20" fillId="6" borderId="4" xfId="0" applyNumberFormat="1" applyFont="1" applyFill="1" applyBorder="1" applyAlignment="1">
      <alignment horizontal="right" vertical="center" wrapText="1"/>
    </xf>
    <xf numFmtId="3" fontId="22" fillId="6" borderId="4" xfId="0" applyNumberFormat="1" applyFont="1" applyFill="1" applyBorder="1" applyAlignment="1">
      <alignment horizontal="right" vertical="center" wrapText="1"/>
    </xf>
    <xf numFmtId="3" fontId="32" fillId="2" borderId="4" xfId="0" applyNumberFormat="1" applyFont="1" applyFill="1" applyBorder="1" applyAlignment="1">
      <alignment horizontal="right" vertical="center" wrapText="1"/>
    </xf>
    <xf numFmtId="3" fontId="33" fillId="6" borderId="4" xfId="0" applyNumberFormat="1" applyFont="1" applyFill="1" applyBorder="1" applyAlignment="1">
      <alignment horizontal="right" vertical="center" wrapText="1"/>
    </xf>
    <xf numFmtId="3" fontId="20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30" fillId="0" borderId="0" xfId="0" applyFont="1" applyAlignment="1">
      <alignment horizont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3" fontId="33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2" fontId="13" fillId="0" borderId="0" xfId="2" applyNumberFormat="1" applyFont="1" applyFill="1" applyBorder="1"/>
    <xf numFmtId="0" fontId="30" fillId="0" borderId="3" xfId="0" applyFont="1" applyBorder="1" applyAlignment="1">
      <alignment horizontal="center"/>
    </xf>
    <xf numFmtId="172" fontId="17" fillId="0" borderId="3" xfId="2" applyNumberFormat="1" applyFont="1" applyFill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right" vertical="center" wrapText="1"/>
    </xf>
    <xf numFmtId="3" fontId="22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3" fontId="33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2" fontId="13" fillId="0" borderId="0" xfId="2" applyNumberFormat="1" applyFont="1" applyFill="1"/>
    <xf numFmtId="3" fontId="20" fillId="7" borderId="1" xfId="0" applyNumberFormat="1" applyFont="1" applyFill="1" applyBorder="1" applyAlignment="1">
      <alignment horizontal="right" wrapText="1"/>
    </xf>
    <xf numFmtId="0" fontId="17" fillId="7" borderId="1" xfId="0" applyFont="1" applyFill="1" applyBorder="1" applyAlignment="1">
      <alignment horizontal="left" vertical="center" wrapText="1"/>
    </xf>
    <xf numFmtId="3" fontId="20" fillId="7" borderId="1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7" fillId="5" borderId="4" xfId="0" applyFont="1" applyFill="1" applyBorder="1" applyAlignment="1">
      <alignment vertical="center"/>
    </xf>
    <xf numFmtId="172" fontId="27" fillId="5" borderId="4" xfId="2" applyNumberFormat="1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0" fontId="29" fillId="5" borderId="4" xfId="0" applyFont="1" applyFill="1" applyBorder="1" applyAlignment="1">
      <alignment vertical="center" wrapText="1"/>
    </xf>
    <xf numFmtId="0" fontId="27" fillId="5" borderId="4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/>
    </xf>
    <xf numFmtId="172" fontId="27" fillId="5" borderId="3" xfId="2" applyNumberFormat="1" applyFont="1" applyFill="1" applyBorder="1" applyAlignment="1">
      <alignment vertical="center"/>
    </xf>
    <xf numFmtId="0" fontId="28" fillId="5" borderId="3" xfId="0" applyFont="1" applyFill="1" applyBorder="1" applyAlignment="1">
      <alignment vertical="center"/>
    </xf>
    <xf numFmtId="0" fontId="29" fillId="5" borderId="3" xfId="0" applyFont="1" applyFill="1" applyBorder="1" applyAlignment="1">
      <alignment vertical="center" wrapText="1"/>
    </xf>
    <xf numFmtId="0" fontId="27" fillId="5" borderId="3" xfId="0" applyFont="1" applyFill="1" applyBorder="1" applyAlignment="1">
      <alignment vertical="center" wrapText="1"/>
    </xf>
    <xf numFmtId="172" fontId="40" fillId="0" borderId="0" xfId="2" applyNumberFormat="1" applyFont="1" applyAlignment="1">
      <alignment vertical="center"/>
    </xf>
    <xf numFmtId="0" fontId="40" fillId="0" borderId="0" xfId="0" applyFont="1" applyAlignment="1">
      <alignment vertical="center"/>
    </xf>
    <xf numFmtId="3" fontId="16" fillId="0" borderId="0" xfId="0" applyNumberFormat="1" applyFont="1"/>
    <xf numFmtId="3" fontId="20" fillId="0" borderId="10" xfId="0" applyNumberFormat="1" applyFont="1" applyBorder="1" applyAlignment="1">
      <alignment wrapText="1"/>
    </xf>
    <xf numFmtId="3" fontId="20" fillId="0" borderId="11" xfId="0" applyNumberFormat="1" applyFont="1" applyBorder="1" applyAlignment="1">
      <alignment wrapText="1"/>
    </xf>
    <xf numFmtId="3" fontId="20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5" fillId="0" borderId="0" xfId="0" applyFont="1"/>
    <xf numFmtId="168" fontId="49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4" fillId="0" borderId="10" xfId="5" applyFont="1" applyBorder="1" applyAlignment="1">
      <alignment vertical="center"/>
    </xf>
    <xf numFmtId="0" fontId="46" fillId="0" borderId="1" xfId="5" applyFont="1" applyBorder="1" applyAlignment="1">
      <alignment vertical="center"/>
    </xf>
    <xf numFmtId="0" fontId="54" fillId="0" borderId="0" xfId="0" applyFont="1"/>
    <xf numFmtId="0" fontId="55" fillId="0" borderId="0" xfId="0" applyFont="1"/>
    <xf numFmtId="0" fontId="4" fillId="0" borderId="0" xfId="5" applyFont="1" applyAlignment="1">
      <alignment vertical="center"/>
    </xf>
    <xf numFmtId="0" fontId="46" fillId="0" borderId="0" xfId="5" applyFont="1" applyAlignment="1">
      <alignment vertical="center"/>
    </xf>
    <xf numFmtId="0" fontId="56" fillId="8" borderId="1" xfId="0" applyFont="1" applyFill="1" applyBorder="1" applyAlignment="1">
      <alignment horizontal="center" vertical="center"/>
    </xf>
    <xf numFmtId="0" fontId="56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/>
    </xf>
    <xf numFmtId="3" fontId="58" fillId="0" borderId="1" xfId="0" applyNumberFormat="1" applyFont="1" applyBorder="1" applyAlignment="1">
      <alignment horizontal="left" vertical="center" wrapText="1"/>
    </xf>
    <xf numFmtId="0" fontId="21" fillId="0" borderId="1" xfId="6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right" vertical="center" wrapText="1"/>
    </xf>
    <xf numFmtId="3" fontId="60" fillId="0" borderId="1" xfId="0" applyNumberFormat="1" applyFont="1" applyBorder="1" applyAlignment="1">
      <alignment horizontal="center" vertical="center" wrapText="1"/>
    </xf>
    <xf numFmtId="3" fontId="61" fillId="0" borderId="1" xfId="0" applyNumberFormat="1" applyFont="1" applyBorder="1"/>
    <xf numFmtId="3" fontId="17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1" fillId="0" borderId="1" xfId="6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right" wrapText="1"/>
    </xf>
    <xf numFmtId="3" fontId="21" fillId="0" borderId="3" xfId="0" applyNumberFormat="1" applyFont="1" applyBorder="1" applyAlignment="1">
      <alignment horizontal="right" wrapText="1"/>
    </xf>
    <xf numFmtId="3" fontId="62" fillId="0" borderId="1" xfId="0" applyNumberFormat="1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0" xfId="6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0" xfId="6" applyFont="1" applyBorder="1" applyAlignment="1">
      <alignment horizontal="center" wrapText="1"/>
    </xf>
    <xf numFmtId="3" fontId="17" fillId="0" borderId="1" xfId="4" applyNumberFormat="1" applyFont="1" applyFill="1" applyBorder="1" applyAlignment="1">
      <alignment horizontal="left" vertical="center" wrapText="1"/>
    </xf>
    <xf numFmtId="3" fontId="17" fillId="0" borderId="10" xfId="4" applyNumberFormat="1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/>
    </xf>
    <xf numFmtId="3" fontId="18" fillId="8" borderId="11" xfId="0" applyNumberFormat="1" applyFont="1" applyFill="1" applyBorder="1" applyAlignment="1">
      <alignment horizontal="center" wrapText="1"/>
    </xf>
    <xf numFmtId="3" fontId="18" fillId="8" borderId="11" xfId="0" applyNumberFormat="1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right"/>
    </xf>
    <xf numFmtId="3" fontId="63" fillId="8" borderId="1" xfId="0" applyNumberFormat="1" applyFont="1" applyFill="1" applyBorder="1"/>
    <xf numFmtId="3" fontId="63" fillId="8" borderId="1" xfId="0" applyNumberFormat="1" applyFont="1" applyFill="1" applyBorder="1" applyAlignment="1">
      <alignment horizontal="center"/>
    </xf>
    <xf numFmtId="3" fontId="61" fillId="8" borderId="1" xfId="0" applyNumberFormat="1" applyFont="1" applyFill="1" applyBorder="1"/>
    <xf numFmtId="0" fontId="0" fillId="0" borderId="8" xfId="0" applyBorder="1"/>
    <xf numFmtId="0" fontId="59" fillId="0" borderId="0" xfId="0" applyFont="1"/>
    <xf numFmtId="0" fontId="63" fillId="0" borderId="0" xfId="0" applyFont="1"/>
    <xf numFmtId="0" fontId="5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173" fontId="51" fillId="0" borderId="0" xfId="0" applyNumberFormat="1" applyFont="1"/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6" fillId="0" borderId="0" xfId="0" applyFont="1"/>
    <xf numFmtId="3" fontId="66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7" fillId="0" borderId="0" xfId="0" applyNumberFormat="1" applyFont="1"/>
    <xf numFmtId="3" fontId="67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8" fillId="0" borderId="0" xfId="0" applyNumberFormat="1" applyFont="1"/>
    <xf numFmtId="3" fontId="68" fillId="3" borderId="0" xfId="0" applyNumberFormat="1" applyFont="1" applyFill="1"/>
    <xf numFmtId="0" fontId="69" fillId="0" borderId="0" xfId="0" applyFont="1"/>
    <xf numFmtId="0" fontId="70" fillId="0" borderId="0" xfId="3" applyNumberFormat="1" applyFont="1" applyBorder="1" applyAlignment="1"/>
    <xf numFmtId="170" fontId="71" fillId="9" borderId="1" xfId="2" applyNumberFormat="1" applyFont="1" applyFill="1" applyBorder="1" applyAlignment="1">
      <alignment horizontal="center"/>
    </xf>
    <xf numFmtId="170" fontId="71" fillId="9" borderId="1" xfId="2" applyNumberFormat="1" applyFont="1" applyFill="1" applyBorder="1" applyAlignment="1">
      <alignment horizontal="right"/>
    </xf>
    <xf numFmtId="0" fontId="72" fillId="0" borderId="0" xfId="0" applyFont="1"/>
    <xf numFmtId="0" fontId="3" fillId="3" borderId="0" xfId="0" applyFont="1" applyFill="1"/>
    <xf numFmtId="0" fontId="3" fillId="3" borderId="9" xfId="0" applyFont="1" applyFill="1" applyBorder="1"/>
    <xf numFmtId="0" fontId="3" fillId="3" borderId="1" xfId="0" applyFont="1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9" fillId="0" borderId="0" xfId="0" applyNumberFormat="1" applyFont="1"/>
    <xf numFmtId="0" fontId="3" fillId="3" borderId="5" xfId="0" applyFont="1" applyFill="1" applyBorder="1"/>
    <xf numFmtId="0" fontId="78" fillId="10" borderId="12" xfId="0" applyFont="1" applyFill="1" applyBorder="1" applyAlignment="1">
      <alignment horizontal="center" vertical="center" wrapText="1"/>
    </xf>
    <xf numFmtId="171" fontId="78" fillId="10" borderId="12" xfId="2" applyNumberFormat="1" applyFont="1" applyFill="1" applyBorder="1" applyAlignment="1">
      <alignment horizontal="center" vertical="center"/>
    </xf>
    <xf numFmtId="0" fontId="78" fillId="10" borderId="12" xfId="0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/>
    </xf>
    <xf numFmtId="0" fontId="70" fillId="3" borderId="12" xfId="0" applyFont="1" applyFill="1" applyBorder="1" applyAlignment="1">
      <alignment horizontal="left"/>
    </xf>
    <xf numFmtId="170" fontId="74" fillId="3" borderId="12" xfId="2" applyNumberFormat="1" applyFont="1" applyFill="1" applyBorder="1" applyAlignment="1">
      <alignment horizontal="center"/>
    </xf>
    <xf numFmtId="170" fontId="74" fillId="3" borderId="12" xfId="2" applyNumberFormat="1" applyFont="1" applyFill="1" applyBorder="1" applyAlignment="1">
      <alignment horizontal="right"/>
    </xf>
    <xf numFmtId="170" fontId="74" fillId="3" borderId="12" xfId="2" applyNumberFormat="1" applyFont="1" applyFill="1" applyBorder="1" applyAlignment="1"/>
    <xf numFmtId="168" fontId="70" fillId="3" borderId="12" xfId="3" applyNumberFormat="1" applyFont="1" applyFill="1" applyBorder="1" applyAlignment="1">
      <alignment horizontal="center" vertical="center" wrapText="1"/>
    </xf>
    <xf numFmtId="168" fontId="8" fillId="3" borderId="12" xfId="0" applyNumberFormat="1" applyFont="1" applyFill="1" applyBorder="1" applyAlignment="1">
      <alignment horizontal="center" wrapText="1"/>
    </xf>
    <xf numFmtId="168" fontId="70" fillId="3" borderId="12" xfId="3" applyNumberFormat="1" applyFont="1" applyFill="1" applyBorder="1" applyAlignment="1">
      <alignment horizontal="center" wrapText="1"/>
    </xf>
    <xf numFmtId="3" fontId="70" fillId="3" borderId="12" xfId="0" applyNumberFormat="1" applyFont="1" applyFill="1" applyBorder="1"/>
    <xf numFmtId="3" fontId="8" fillId="3" borderId="12" xfId="0" applyNumberFormat="1" applyFont="1" applyFill="1" applyBorder="1" applyAlignment="1">
      <alignment horizontal="left"/>
    </xf>
    <xf numFmtId="168" fontId="70" fillId="3" borderId="12" xfId="0" applyNumberFormat="1" applyFont="1" applyFill="1" applyBorder="1" applyAlignment="1">
      <alignment horizontal="center" wrapText="1"/>
    </xf>
    <xf numFmtId="168" fontId="70" fillId="3" borderId="12" xfId="0" applyNumberFormat="1" applyFont="1" applyFill="1" applyBorder="1" applyAlignment="1">
      <alignment wrapText="1"/>
    </xf>
    <xf numFmtId="3" fontId="79" fillId="3" borderId="12" xfId="0" applyNumberFormat="1" applyFont="1" applyFill="1" applyBorder="1" applyAlignment="1">
      <alignment horizontal="left"/>
    </xf>
    <xf numFmtId="172" fontId="76" fillId="3" borderId="12" xfId="2" applyNumberFormat="1" applyFont="1" applyFill="1" applyBorder="1" applyAlignment="1">
      <alignment wrapText="1"/>
    </xf>
    <xf numFmtId="3" fontId="77" fillId="3" borderId="12" xfId="0" applyNumberFormat="1" applyFont="1" applyFill="1" applyBorder="1"/>
    <xf numFmtId="3" fontId="79" fillId="3" borderId="12" xfId="0" applyNumberFormat="1" applyFont="1" applyFill="1" applyBorder="1" applyAlignment="1">
      <alignment horizontal="justify"/>
    </xf>
    <xf numFmtId="168" fontId="70" fillId="0" borderId="12" xfId="0" applyNumberFormat="1" applyFont="1" applyBorder="1" applyAlignment="1">
      <alignment horizontal="center" vertical="center" wrapText="1"/>
    </xf>
    <xf numFmtId="0" fontId="74" fillId="0" borderId="12" xfId="0" applyFont="1" applyBorder="1" applyAlignment="1">
      <alignment horizontal="center"/>
    </xf>
    <xf numFmtId="0" fontId="70" fillId="0" borderId="12" xfId="0" applyFont="1" applyBorder="1" applyAlignment="1">
      <alignment horizontal="left"/>
    </xf>
    <xf numFmtId="3" fontId="8" fillId="3" borderId="12" xfId="0" applyNumberFormat="1" applyFont="1" applyFill="1" applyBorder="1"/>
    <xf numFmtId="0" fontId="72" fillId="0" borderId="15" xfId="0" applyFont="1" applyBorder="1"/>
    <xf numFmtId="3" fontId="74" fillId="3" borderId="12" xfId="0" applyNumberFormat="1" applyFont="1" applyFill="1" applyBorder="1"/>
    <xf numFmtId="0" fontId="8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8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3" fillId="0" borderId="0" xfId="0" applyFont="1" applyAlignment="1">
      <alignment vertical="center"/>
    </xf>
    <xf numFmtId="168" fontId="70" fillId="3" borderId="13" xfId="3" applyNumberFormat="1" applyFont="1" applyFill="1" applyBorder="1" applyAlignment="1">
      <alignment horizontal="center" wrapText="1"/>
    </xf>
    <xf numFmtId="168" fontId="70" fillId="3" borderId="14" xfId="3" applyNumberFormat="1" applyFont="1" applyFill="1" applyBorder="1" applyAlignment="1">
      <alignment horizontal="center" wrapText="1"/>
    </xf>
    <xf numFmtId="3" fontId="70" fillId="3" borderId="13" xfId="0" applyNumberFormat="1" applyFont="1" applyFill="1" applyBorder="1" applyAlignment="1">
      <alignment horizontal="center" vertical="center"/>
    </xf>
    <xf numFmtId="3" fontId="70" fillId="3" borderId="14" xfId="0" applyNumberFormat="1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horizontal="left" vertical="center"/>
    </xf>
    <xf numFmtId="3" fontId="8" fillId="3" borderId="14" xfId="0" applyNumberFormat="1" applyFont="1" applyFill="1" applyBorder="1" applyAlignment="1">
      <alignment horizontal="left" vertical="center"/>
    </xf>
    <xf numFmtId="3" fontId="70" fillId="3" borderId="12" xfId="0" applyNumberFormat="1" applyFont="1" applyFill="1" applyBorder="1" applyAlignment="1">
      <alignment vertical="center"/>
    </xf>
    <xf numFmtId="3" fontId="79" fillId="3" borderId="12" xfId="0" applyNumberFormat="1" applyFont="1" applyFill="1" applyBorder="1" applyAlignment="1">
      <alignment horizontal="left" vertical="center"/>
    </xf>
    <xf numFmtId="168" fontId="70" fillId="3" borderId="12" xfId="0" applyNumberFormat="1" applyFont="1" applyFill="1" applyBorder="1" applyAlignment="1">
      <alignment horizontal="center" vertical="center" wrapText="1"/>
    </xf>
    <xf numFmtId="0" fontId="82" fillId="0" borderId="0" xfId="0" applyFont="1" applyAlignment="1">
      <alignment horizontal="left" vertical="center"/>
    </xf>
    <xf numFmtId="168" fontId="8" fillId="3" borderId="13" xfId="0" applyNumberFormat="1" applyFont="1" applyFill="1" applyBorder="1" applyAlignment="1">
      <alignment horizontal="center" vertical="center" wrapText="1"/>
    </xf>
    <xf numFmtId="168" fontId="8" fillId="3" borderId="14" xfId="0" applyNumberFormat="1" applyFont="1" applyFill="1" applyBorder="1" applyAlignment="1">
      <alignment horizontal="center" vertical="center" wrapText="1"/>
    </xf>
    <xf numFmtId="168" fontId="8" fillId="3" borderId="12" xfId="0" applyNumberFormat="1" applyFont="1" applyFill="1" applyBorder="1" applyAlignment="1">
      <alignment horizontal="center" vertical="center"/>
    </xf>
    <xf numFmtId="168" fontId="70" fillId="3" borderId="12" xfId="0" applyNumberFormat="1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168" fontId="73" fillId="9" borderId="10" xfId="0" applyNumberFormat="1" applyFont="1" applyFill="1" applyBorder="1" applyAlignment="1">
      <alignment horizontal="right"/>
    </xf>
    <xf numFmtId="168" fontId="73" fillId="9" borderId="11" xfId="0" applyNumberFormat="1" applyFont="1" applyFill="1" applyBorder="1" applyAlignment="1">
      <alignment horizontal="right"/>
    </xf>
    <xf numFmtId="168" fontId="73" fillId="9" borderId="5" xfId="0" applyNumberFormat="1" applyFont="1" applyFill="1" applyBorder="1" applyAlignment="1">
      <alignment horizontal="right"/>
    </xf>
    <xf numFmtId="3" fontId="70" fillId="0" borderId="12" xfId="0" applyNumberFormat="1" applyFont="1" applyBorder="1" applyAlignment="1">
      <alignment vertical="center"/>
    </xf>
    <xf numFmtId="3" fontId="79" fillId="0" borderId="12" xfId="0" applyNumberFormat="1" applyFont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168" fontId="70" fillId="3" borderId="13" xfId="0" applyNumberFormat="1" applyFont="1" applyFill="1" applyBorder="1" applyAlignment="1">
      <alignment horizontal="center" vertical="center" wrapText="1"/>
    </xf>
    <xf numFmtId="168" fontId="70" fillId="3" borderId="14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170" fontId="75" fillId="3" borderId="12" xfId="2" applyNumberFormat="1" applyFont="1" applyFill="1" applyBorder="1" applyAlignment="1">
      <alignment horizontal="right" vertical="center" wrapText="1"/>
    </xf>
    <xf numFmtId="170" fontId="75" fillId="3" borderId="12" xfId="2" applyNumberFormat="1" applyFont="1" applyFill="1" applyBorder="1" applyAlignment="1">
      <alignment horizontal="right" wrapText="1"/>
    </xf>
  </cellXfs>
  <cellStyles count="9">
    <cellStyle name="Euro" xfId="1" xr:uid="{00000000-0005-0000-0000-000000000000}"/>
    <cellStyle name="Millares" xfId="2" builtinId="3"/>
    <cellStyle name="Millares [0]" xfId="3" builtinId="6"/>
    <cellStyle name="Millares 2" xfId="4" xr:uid="{00000000-0005-0000-0000-000003000000}"/>
    <cellStyle name="Millares 4" xfId="8" xr:uid="{00000000-0005-0000-0000-000004000000}"/>
    <cellStyle name="Normal" xfId="0" builtinId="0"/>
    <cellStyle name="Normal 2" xfId="5" xr:uid="{00000000-0005-0000-0000-000006000000}"/>
    <cellStyle name="Normal 5" xfId="6" xr:uid="{00000000-0005-0000-0000-000007000000}"/>
    <cellStyle name="Normal 6" xfId="7" xr:uid="{00000000-0005-0000-0000-000008000000}"/>
  </cellStyles>
  <dxfs count="12"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42023</xdr:colOff>
      <xdr:row>84</xdr:row>
      <xdr:rowOff>364190</xdr:rowOff>
    </xdr:from>
    <xdr:to>
      <xdr:col>6</xdr:col>
      <xdr:colOff>672353</xdr:colOff>
      <xdr:row>101</xdr:row>
      <xdr:rowOff>84044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37186CF-A248-45BA-9E31-CC29BC64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3" y="40075036"/>
          <a:ext cx="12634631" cy="381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280707</xdr:colOff>
      <xdr:row>5</xdr:row>
      <xdr:rowOff>263898</xdr:rowOff>
    </xdr:from>
    <xdr:to>
      <xdr:col>5</xdr:col>
      <xdr:colOff>746311</xdr:colOff>
      <xdr:row>10</xdr:row>
      <xdr:rowOff>118783</xdr:rowOff>
    </xdr:to>
    <xdr:sp macro="" textlink="">
      <xdr:nvSpPr>
        <xdr:cNvPr id="3" name="Cuadro de texto 3">
          <a:extLst>
            <a:ext uri="{FF2B5EF4-FFF2-40B4-BE49-F238E27FC236}">
              <a16:creationId xmlns:a16="http://schemas.microsoft.com/office/drawing/2014/main" id="{710303BD-A384-B7B0-7BED-FAF9C83C3FDB}"/>
            </a:ext>
          </a:extLst>
        </xdr:cNvPr>
        <xdr:cNvSpPr txBox="1"/>
      </xdr:nvSpPr>
      <xdr:spPr>
        <a:xfrm>
          <a:off x="7830670" y="2070847"/>
          <a:ext cx="1838325" cy="1143561"/>
        </a:xfrm>
        <a:prstGeom prst="rect">
          <a:avLst/>
        </a:prstGeom>
        <a:noFill/>
        <a:ln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PY" sz="2000" b="1">
              <a:ln>
                <a:noFill/>
              </a:ln>
              <a:effectLst/>
              <a:latin typeface="Brush Script MT" panose="03060802040406070304" pitchFamily="66" charset="0"/>
              <a:ea typeface="Calibri" panose="020F0502020204030204" pitchFamily="34" charset="0"/>
              <a:cs typeface="Times New Roman" panose="02020603050405020304" pitchFamily="18" charset="0"/>
            </a:rPr>
            <a:t>Moisés Recalde   </a:t>
          </a:r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Intendente 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 b="1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Periodo 2021-2026 </a:t>
          </a:r>
          <a:endParaRPr lang="es-PY" sz="1600" b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s-PY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en-US" sz="1600">
              <a:ln>
                <a:noFill/>
              </a:ln>
              <a:effectLst/>
              <a:latin typeface="Agency FB" panose="020B0503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PY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219635</xdr:colOff>
      <xdr:row>0</xdr:row>
      <xdr:rowOff>154082</xdr:rowOff>
    </xdr:from>
    <xdr:to>
      <xdr:col>5</xdr:col>
      <xdr:colOff>714374</xdr:colOff>
      <xdr:row>5</xdr:row>
      <xdr:rowOff>154082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52505211-3581-55E5-2CD6-0F79E96F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9598" y="154082"/>
          <a:ext cx="1867460" cy="180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5140698</xdr:colOff>
      <xdr:row>10</xdr:row>
      <xdr:rowOff>97793</xdr:rowOff>
    </xdr:from>
    <xdr:to>
      <xdr:col>8</xdr:col>
      <xdr:colOff>1162610</xdr:colOff>
      <xdr:row>10</xdr:row>
      <xdr:rowOff>98304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3D86993-8B42-7816-35BB-9EE9A3B8B1D8}"/>
            </a:ext>
          </a:extLst>
        </xdr:cNvPr>
        <xdr:cNvCxnSpPr/>
      </xdr:nvCxnSpPr>
      <xdr:spPr>
        <a:xfrm flipV="1">
          <a:off x="7507941" y="3193418"/>
          <a:ext cx="8740588" cy="511"/>
        </a:xfrm>
        <a:prstGeom prst="line">
          <a:avLst/>
        </a:prstGeom>
        <a:ln w="76200" cap="rnd" cmpd="thickThin">
          <a:solidFill>
            <a:schemeClr val="tx1"/>
          </a:soli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CP86"/>
  <sheetViews>
    <sheetView showGridLines="0" tabSelected="1" topLeftCell="O4" zoomScale="68" zoomScaleNormal="68" zoomScaleSheetLayoutView="70" workbookViewId="0">
      <selection activeCell="U16" sqref="U16:U83"/>
    </sheetView>
  </sheetViews>
  <sheetFormatPr baseColWidth="10" defaultRowHeight="18" x14ac:dyDescent="0.25"/>
  <cols>
    <col min="1" max="1" width="9.7109375" bestFit="1" customWidth="1"/>
    <col min="2" max="2" width="10" style="159" customWidth="1"/>
    <col min="3" max="3" width="15.7109375" style="8" customWidth="1"/>
    <col min="4" max="4" width="77.7109375" style="1" customWidth="1"/>
    <col min="5" max="5" width="20.5703125" style="1" customWidth="1"/>
    <col min="6" max="6" width="46.140625" style="233" customWidth="1"/>
    <col min="7" max="7" width="23.7109375" style="21" customWidth="1"/>
    <col min="8" max="8" width="22.42578125" style="17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8" bestFit="1" customWidth="1"/>
    <col min="20" max="20" width="21.42578125" style="18" bestFit="1" customWidth="1"/>
    <col min="21" max="21" width="31.140625" style="222" customWidth="1"/>
  </cols>
  <sheetData>
    <row r="1" spans="1:91" ht="15.75" customHeight="1" x14ac:dyDescent="0.25">
      <c r="D1" s="8"/>
      <c r="E1"/>
      <c r="F1" s="230"/>
      <c r="G1"/>
      <c r="H1"/>
      <c r="I1"/>
      <c r="J1"/>
      <c r="K1"/>
      <c r="L1"/>
      <c r="M1"/>
      <c r="N1"/>
      <c r="S1"/>
      <c r="T1"/>
    </row>
    <row r="2" spans="1:91" ht="41.25" customHeight="1" x14ac:dyDescent="0.25">
      <c r="D2" s="8"/>
      <c r="E2"/>
      <c r="F2" s="295" t="s">
        <v>359</v>
      </c>
      <c r="G2" s="295"/>
      <c r="H2" s="295"/>
      <c r="I2" s="295"/>
      <c r="J2"/>
      <c r="K2"/>
      <c r="L2"/>
      <c r="M2"/>
      <c r="N2"/>
      <c r="S2"/>
      <c r="T2"/>
    </row>
    <row r="3" spans="1:91" ht="33.75" customHeight="1" x14ac:dyDescent="0.25">
      <c r="D3" s="8"/>
      <c r="E3"/>
      <c r="F3" s="296" t="s">
        <v>360</v>
      </c>
      <c r="G3" s="296"/>
      <c r="H3" s="296"/>
      <c r="I3" s="296"/>
      <c r="J3"/>
      <c r="K3"/>
      <c r="L3"/>
      <c r="M3"/>
      <c r="N3"/>
      <c r="S3"/>
      <c r="T3"/>
    </row>
    <row r="4" spans="1:91" ht="25.5" customHeight="1" x14ac:dyDescent="0.25">
      <c r="D4" s="8"/>
      <c r="E4"/>
      <c r="F4" s="297" t="s">
        <v>358</v>
      </c>
      <c r="G4" s="297"/>
      <c r="H4" s="297"/>
      <c r="I4" s="297"/>
      <c r="J4"/>
      <c r="K4"/>
      <c r="L4"/>
      <c r="M4"/>
      <c r="N4"/>
      <c r="S4"/>
      <c r="T4"/>
    </row>
    <row r="5" spans="1:91" ht="27" customHeight="1" x14ac:dyDescent="0.25">
      <c r="D5" s="8"/>
      <c r="E5"/>
      <c r="F5" s="297" t="s">
        <v>361</v>
      </c>
      <c r="G5" s="297"/>
      <c r="H5" s="297"/>
      <c r="I5" s="297"/>
      <c r="J5"/>
      <c r="K5"/>
      <c r="L5"/>
      <c r="M5"/>
      <c r="N5"/>
      <c r="S5"/>
      <c r="T5"/>
    </row>
    <row r="6" spans="1:91" ht="30" customHeight="1" x14ac:dyDescent="0.25">
      <c r="D6" s="8"/>
      <c r="E6"/>
      <c r="F6" s="298" t="s">
        <v>362</v>
      </c>
      <c r="G6" s="297"/>
      <c r="H6" s="297"/>
      <c r="I6" s="297"/>
      <c r="J6"/>
      <c r="K6"/>
      <c r="L6"/>
      <c r="M6"/>
      <c r="N6"/>
      <c r="S6"/>
      <c r="T6"/>
    </row>
    <row r="7" spans="1:91" ht="25.5" customHeight="1" x14ac:dyDescent="0.25">
      <c r="D7" s="8"/>
      <c r="E7"/>
      <c r="F7" s="299" t="s">
        <v>363</v>
      </c>
      <c r="G7" s="299"/>
      <c r="H7" s="299"/>
      <c r="I7" s="299"/>
      <c r="J7"/>
      <c r="K7"/>
      <c r="L7"/>
      <c r="M7"/>
      <c r="N7"/>
      <c r="S7"/>
      <c r="T7"/>
    </row>
    <row r="8" spans="1:91" ht="15.75" customHeight="1" x14ac:dyDescent="0.25">
      <c r="D8" s="8"/>
      <c r="E8"/>
      <c r="F8" s="266"/>
      <c r="G8"/>
      <c r="H8"/>
      <c r="I8"/>
      <c r="J8"/>
      <c r="K8"/>
      <c r="L8"/>
      <c r="M8"/>
      <c r="N8"/>
      <c r="S8"/>
      <c r="T8"/>
    </row>
    <row r="9" spans="1:91" ht="15.75" customHeight="1" x14ac:dyDescent="0.25">
      <c r="D9" s="8"/>
      <c r="E9"/>
      <c r="F9" s="267"/>
      <c r="G9"/>
      <c r="H9"/>
      <c r="I9"/>
      <c r="J9"/>
      <c r="K9"/>
      <c r="L9"/>
      <c r="M9"/>
      <c r="N9"/>
      <c r="S9"/>
      <c r="T9"/>
    </row>
    <row r="10" spans="1:91" ht="15.75" customHeight="1" x14ac:dyDescent="0.25">
      <c r="D10" s="8"/>
      <c r="E10"/>
      <c r="F10" s="266" t="s">
        <v>357</v>
      </c>
      <c r="G10"/>
      <c r="H10"/>
      <c r="I10"/>
      <c r="J10"/>
      <c r="K10"/>
      <c r="L10"/>
      <c r="M10"/>
      <c r="N10"/>
      <c r="S10"/>
      <c r="T10"/>
    </row>
    <row r="11" spans="1:91" ht="36.75" customHeight="1" x14ac:dyDescent="0.2">
      <c r="D11" s="8"/>
      <c r="E11"/>
      <c r="F11" s="268"/>
      <c r="G11"/>
      <c r="H11"/>
      <c r="I11"/>
      <c r="J11"/>
      <c r="K11"/>
      <c r="L11"/>
      <c r="M11"/>
      <c r="N11"/>
      <c r="S11"/>
      <c r="T11"/>
      <c r="U11"/>
    </row>
    <row r="12" spans="1:91" ht="47.25" customHeight="1" x14ac:dyDescent="0.25">
      <c r="A12" s="278" t="s">
        <v>198</v>
      </c>
      <c r="B12" s="278"/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/>
    </row>
    <row r="13" spans="1:91" ht="41.25" customHeight="1" x14ac:dyDescent="0.2">
      <c r="A13" s="284" t="s">
        <v>301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</row>
    <row r="14" spans="1:91" ht="56.25" customHeight="1" thickBot="1" x14ac:dyDescent="0.25">
      <c r="A14" s="285" t="s">
        <v>365</v>
      </c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</row>
    <row r="15" spans="1:91" s="7" customFormat="1" ht="55.5" customHeight="1" thickTop="1" thickBot="1" x14ac:dyDescent="0.25">
      <c r="A15" s="237" t="s">
        <v>15</v>
      </c>
      <c r="B15" s="237" t="s">
        <v>12</v>
      </c>
      <c r="C15" s="237" t="s">
        <v>13</v>
      </c>
      <c r="D15" s="237" t="s">
        <v>14</v>
      </c>
      <c r="E15" s="237" t="s">
        <v>16</v>
      </c>
      <c r="F15" s="237" t="s">
        <v>17</v>
      </c>
      <c r="G15" s="238" t="s">
        <v>0</v>
      </c>
      <c r="H15" s="239" t="s">
        <v>1</v>
      </c>
      <c r="I15" s="239" t="s">
        <v>2</v>
      </c>
      <c r="J15" s="239" t="s">
        <v>3</v>
      </c>
      <c r="K15" s="239" t="s">
        <v>4</v>
      </c>
      <c r="L15" s="239" t="s">
        <v>5</v>
      </c>
      <c r="M15" s="239" t="s">
        <v>6</v>
      </c>
      <c r="N15" s="239" t="s">
        <v>7</v>
      </c>
      <c r="O15" s="239" t="s">
        <v>8</v>
      </c>
      <c r="P15" s="239" t="s">
        <v>9</v>
      </c>
      <c r="Q15" s="239" t="s">
        <v>10</v>
      </c>
      <c r="R15" s="239" t="s">
        <v>11</v>
      </c>
      <c r="S15" s="237" t="s">
        <v>21</v>
      </c>
      <c r="T15" s="237" t="s">
        <v>303</v>
      </c>
      <c r="U15" s="237" t="s">
        <v>20</v>
      </c>
    </row>
    <row r="16" spans="1:91" s="227" customFormat="1" ht="39.950000000000003" customHeight="1" thickTop="1" thickBot="1" x14ac:dyDescent="0.35">
      <c r="A16" s="281">
        <v>1</v>
      </c>
      <c r="B16" s="277"/>
      <c r="C16" s="282">
        <v>3733934</v>
      </c>
      <c r="D16" s="283" t="s">
        <v>302</v>
      </c>
      <c r="E16" s="241">
        <v>111</v>
      </c>
      <c r="F16" s="242" t="s">
        <v>18</v>
      </c>
      <c r="G16" s="243">
        <v>6000000</v>
      </c>
      <c r="H16" s="243">
        <v>6000000</v>
      </c>
      <c r="I16" s="243">
        <v>6000000</v>
      </c>
      <c r="J16" s="243">
        <v>6000000</v>
      </c>
      <c r="K16" s="243">
        <v>6000000</v>
      </c>
      <c r="L16" s="243">
        <v>6000000</v>
      </c>
      <c r="M16" s="243">
        <v>6000000</v>
      </c>
      <c r="N16" s="243">
        <v>6000000</v>
      </c>
      <c r="O16" s="243">
        <v>6000000</v>
      </c>
      <c r="P16" s="243">
        <v>6000000</v>
      </c>
      <c r="Q16" s="243">
        <v>6000000</v>
      </c>
      <c r="R16" s="243">
        <v>6000000</v>
      </c>
      <c r="S16" s="244">
        <f>SUM(G16:R16)</f>
        <v>72000000</v>
      </c>
      <c r="T16" s="245">
        <f>S16/12</f>
        <v>6000000</v>
      </c>
      <c r="U16" s="300">
        <f>SUM(S16:T17)</f>
        <v>104000000</v>
      </c>
      <c r="V16" s="29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</row>
    <row r="17" spans="1:91" s="227" customFormat="1" ht="39.950000000000003" customHeight="1" thickTop="1" thickBot="1" x14ac:dyDescent="0.35">
      <c r="A17" s="281"/>
      <c r="B17" s="277"/>
      <c r="C17" s="282"/>
      <c r="D17" s="283"/>
      <c r="E17" s="241">
        <v>113</v>
      </c>
      <c r="F17" s="242" t="s">
        <v>19</v>
      </c>
      <c r="G17" s="243">
        <v>2000000</v>
      </c>
      <c r="H17" s="243">
        <v>2000000</v>
      </c>
      <c r="I17" s="243">
        <v>2000000</v>
      </c>
      <c r="J17" s="243">
        <v>2000000</v>
      </c>
      <c r="K17" s="243">
        <v>2000000</v>
      </c>
      <c r="L17" s="243">
        <v>2000000</v>
      </c>
      <c r="M17" s="243">
        <v>2000000</v>
      </c>
      <c r="N17" s="243">
        <v>2000000</v>
      </c>
      <c r="O17" s="243">
        <v>2000000</v>
      </c>
      <c r="P17" s="243">
        <v>2000000</v>
      </c>
      <c r="Q17" s="243">
        <v>2000000</v>
      </c>
      <c r="R17" s="243">
        <v>2000000</v>
      </c>
      <c r="S17" s="244">
        <f t="shared" ref="S17:S53" si="0">SUM(G17:R17)</f>
        <v>24000000</v>
      </c>
      <c r="T17" s="245">
        <f t="shared" ref="T17:T53" si="1">S17/12</f>
        <v>2000000</v>
      </c>
      <c r="U17" s="300"/>
      <c r="V17" s="29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</row>
    <row r="18" spans="1:91" s="227" customFormat="1" ht="39" customHeight="1" thickTop="1" thickBot="1" x14ac:dyDescent="0.45">
      <c r="A18" s="247">
        <f>+A16+1</f>
        <v>2</v>
      </c>
      <c r="B18" s="248"/>
      <c r="C18" s="249">
        <v>2454358</v>
      </c>
      <c r="D18" s="250" t="s">
        <v>304</v>
      </c>
      <c r="E18" s="241">
        <v>111</v>
      </c>
      <c r="F18" s="242" t="s">
        <v>18</v>
      </c>
      <c r="G18" s="243">
        <v>3500000</v>
      </c>
      <c r="H18" s="243">
        <v>3500000</v>
      </c>
      <c r="I18" s="243">
        <v>3500000</v>
      </c>
      <c r="J18" s="243">
        <v>3500000</v>
      </c>
      <c r="K18" s="243">
        <v>3500000</v>
      </c>
      <c r="L18" s="243">
        <v>3500000</v>
      </c>
      <c r="M18" s="243">
        <v>3500000</v>
      </c>
      <c r="N18" s="243">
        <v>3500000</v>
      </c>
      <c r="O18" s="243">
        <v>3500000</v>
      </c>
      <c r="P18" s="243">
        <v>3500000</v>
      </c>
      <c r="Q18" s="243">
        <v>3500000</v>
      </c>
      <c r="R18" s="243">
        <v>3500000</v>
      </c>
      <c r="S18" s="244">
        <f t="shared" si="0"/>
        <v>42000000</v>
      </c>
      <c r="T18" s="245">
        <f t="shared" si="1"/>
        <v>3500000</v>
      </c>
      <c r="U18" s="301">
        <f t="shared" ref="U18:U25" si="2">SUM(S18:T18)</f>
        <v>45500000</v>
      </c>
      <c r="V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</row>
    <row r="19" spans="1:91" s="227" customFormat="1" ht="39.950000000000003" customHeight="1" thickTop="1" thickBot="1" x14ac:dyDescent="0.35">
      <c r="A19" s="279">
        <f>+A18+1</f>
        <v>3</v>
      </c>
      <c r="B19" s="269"/>
      <c r="C19" s="271">
        <v>4014021</v>
      </c>
      <c r="D19" s="273" t="s">
        <v>326</v>
      </c>
      <c r="E19" s="241">
        <v>111</v>
      </c>
      <c r="F19" s="242" t="s">
        <v>18</v>
      </c>
      <c r="G19" s="243">
        <v>5000000</v>
      </c>
      <c r="H19" s="243">
        <v>5000000</v>
      </c>
      <c r="I19" s="243">
        <v>5000000</v>
      </c>
      <c r="J19" s="243">
        <v>5000000</v>
      </c>
      <c r="K19" s="243">
        <v>5000000</v>
      </c>
      <c r="L19" s="243">
        <v>5000000</v>
      </c>
      <c r="M19" s="243">
        <v>5000000</v>
      </c>
      <c r="N19" s="243">
        <v>5000000</v>
      </c>
      <c r="O19" s="243">
        <v>5000000</v>
      </c>
      <c r="P19" s="243">
        <v>5000000</v>
      </c>
      <c r="Q19" s="243">
        <v>5000000</v>
      </c>
      <c r="R19" s="243">
        <v>5000000</v>
      </c>
      <c r="S19" s="244">
        <f t="shared" si="0"/>
        <v>60000000</v>
      </c>
      <c r="T19" s="245">
        <f t="shared" si="1"/>
        <v>5000000</v>
      </c>
      <c r="U19" s="300">
        <f>SUM(S19:T20)</f>
        <v>72583333.333333328</v>
      </c>
      <c r="V19" s="29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</row>
    <row r="20" spans="1:91" s="227" customFormat="1" ht="39.950000000000003" customHeight="1" thickTop="1" thickBot="1" x14ac:dyDescent="0.35">
      <c r="A20" s="280"/>
      <c r="B20" s="270"/>
      <c r="C20" s="272"/>
      <c r="D20" s="274"/>
      <c r="E20" s="241">
        <v>113</v>
      </c>
      <c r="F20" s="242" t="s">
        <v>327</v>
      </c>
      <c r="G20" s="243">
        <v>0</v>
      </c>
      <c r="H20" s="243">
        <v>0</v>
      </c>
      <c r="I20" s="243">
        <v>0</v>
      </c>
      <c r="J20" s="243">
        <v>0</v>
      </c>
      <c r="K20" s="243">
        <v>0</v>
      </c>
      <c r="L20" s="243">
        <v>1000000</v>
      </c>
      <c r="M20" s="243">
        <v>1000000</v>
      </c>
      <c r="N20" s="243">
        <v>1000000</v>
      </c>
      <c r="O20" s="243">
        <v>1000000</v>
      </c>
      <c r="P20" s="243">
        <v>1000000</v>
      </c>
      <c r="Q20" s="243">
        <v>1000000</v>
      </c>
      <c r="R20" s="243">
        <v>1000000</v>
      </c>
      <c r="S20" s="244">
        <f t="shared" si="0"/>
        <v>7000000</v>
      </c>
      <c r="T20" s="245">
        <f t="shared" si="1"/>
        <v>583333.33333333337</v>
      </c>
      <c r="U20" s="300"/>
      <c r="V20" s="291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</row>
    <row r="21" spans="1:91" s="227" customFormat="1" ht="39.950000000000003" customHeight="1" thickTop="1" thickBot="1" x14ac:dyDescent="0.45">
      <c r="A21" s="247">
        <v>4</v>
      </c>
      <c r="B21" s="251"/>
      <c r="C21" s="252">
        <v>2963531</v>
      </c>
      <c r="D21" s="250" t="s">
        <v>305</v>
      </c>
      <c r="E21" s="241">
        <v>111</v>
      </c>
      <c r="F21" s="242" t="s">
        <v>18</v>
      </c>
      <c r="G21" s="243">
        <v>3500000</v>
      </c>
      <c r="H21" s="243">
        <v>3500000</v>
      </c>
      <c r="I21" s="243">
        <v>3500000</v>
      </c>
      <c r="J21" s="243">
        <v>3500000</v>
      </c>
      <c r="K21" s="243">
        <v>3500000</v>
      </c>
      <c r="L21" s="243">
        <v>3500000</v>
      </c>
      <c r="M21" s="243">
        <v>3500000</v>
      </c>
      <c r="N21" s="243">
        <v>3500000</v>
      </c>
      <c r="O21" s="243">
        <v>3500000</v>
      </c>
      <c r="P21" s="243">
        <v>3500000</v>
      </c>
      <c r="Q21" s="243">
        <v>3500000</v>
      </c>
      <c r="R21" s="243">
        <v>3500000</v>
      </c>
      <c r="S21" s="244">
        <f t="shared" si="0"/>
        <v>42000000</v>
      </c>
      <c r="T21" s="245">
        <f t="shared" si="1"/>
        <v>3500000</v>
      </c>
      <c r="U21" s="301">
        <f t="shared" si="2"/>
        <v>45500000</v>
      </c>
      <c r="V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</row>
    <row r="22" spans="1:91" s="227" customFormat="1" ht="39.950000000000003" customHeight="1" thickTop="1" thickBot="1" x14ac:dyDescent="0.45">
      <c r="A22" s="247">
        <v>5</v>
      </c>
      <c r="B22" s="246"/>
      <c r="C22" s="249">
        <v>1171560</v>
      </c>
      <c r="D22" s="250" t="s">
        <v>306</v>
      </c>
      <c r="E22" s="241">
        <v>111</v>
      </c>
      <c r="F22" s="242" t="s">
        <v>18</v>
      </c>
      <c r="G22" s="243">
        <v>3500000</v>
      </c>
      <c r="H22" s="243">
        <v>3500000</v>
      </c>
      <c r="I22" s="243">
        <v>3500000</v>
      </c>
      <c r="J22" s="243">
        <v>3500000</v>
      </c>
      <c r="K22" s="243">
        <v>3500000</v>
      </c>
      <c r="L22" s="243">
        <v>3500000</v>
      </c>
      <c r="M22" s="243">
        <v>3500000</v>
      </c>
      <c r="N22" s="243">
        <v>3500000</v>
      </c>
      <c r="O22" s="243">
        <v>3500000</v>
      </c>
      <c r="P22" s="243">
        <v>3500000</v>
      </c>
      <c r="Q22" s="243">
        <v>3500000</v>
      </c>
      <c r="R22" s="243">
        <v>3500000</v>
      </c>
      <c r="S22" s="244">
        <f t="shared" si="0"/>
        <v>42000000</v>
      </c>
      <c r="T22" s="245">
        <f t="shared" si="1"/>
        <v>3500000</v>
      </c>
      <c r="U22" s="301">
        <f t="shared" si="2"/>
        <v>45500000</v>
      </c>
      <c r="V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</row>
    <row r="23" spans="1:91" s="227" customFormat="1" ht="39.950000000000003" customHeight="1" thickTop="1" thickBot="1" x14ac:dyDescent="0.45">
      <c r="A23" s="247">
        <v>6</v>
      </c>
      <c r="B23" s="246"/>
      <c r="C23" s="254">
        <v>3747611</v>
      </c>
      <c r="D23" s="253" t="s">
        <v>307</v>
      </c>
      <c r="E23" s="241">
        <v>111</v>
      </c>
      <c r="F23" s="242" t="s">
        <v>18</v>
      </c>
      <c r="G23" s="243">
        <v>3500000</v>
      </c>
      <c r="H23" s="243">
        <v>3500000</v>
      </c>
      <c r="I23" s="243">
        <v>3500000</v>
      </c>
      <c r="J23" s="243">
        <v>3500000</v>
      </c>
      <c r="K23" s="243">
        <v>3500000</v>
      </c>
      <c r="L23" s="243">
        <v>2500000</v>
      </c>
      <c r="M23" s="243">
        <v>2500000</v>
      </c>
      <c r="N23" s="243">
        <v>2500000</v>
      </c>
      <c r="O23" s="243">
        <v>2500000</v>
      </c>
      <c r="P23" s="243">
        <v>2500000</v>
      </c>
      <c r="Q23" s="243">
        <v>2500000</v>
      </c>
      <c r="R23" s="243">
        <v>2500000</v>
      </c>
      <c r="S23" s="244">
        <f t="shared" si="0"/>
        <v>35000000</v>
      </c>
      <c r="T23" s="245">
        <f t="shared" si="1"/>
        <v>2916666.6666666665</v>
      </c>
      <c r="U23" s="301">
        <f t="shared" si="2"/>
        <v>37916666.666666664</v>
      </c>
      <c r="V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</row>
    <row r="24" spans="1:91" s="227" customFormat="1" ht="39.950000000000003" customHeight="1" thickTop="1" thickBot="1" x14ac:dyDescent="0.45">
      <c r="A24" s="247">
        <v>7</v>
      </c>
      <c r="B24" s="246"/>
      <c r="C24" s="254">
        <v>2637899</v>
      </c>
      <c r="D24" s="256" t="s">
        <v>311</v>
      </c>
      <c r="E24" s="241">
        <v>111</v>
      </c>
      <c r="F24" s="242" t="s">
        <v>18</v>
      </c>
      <c r="G24" s="243">
        <v>3300000</v>
      </c>
      <c r="H24" s="243">
        <v>3300000</v>
      </c>
      <c r="I24" s="243">
        <v>3300000</v>
      </c>
      <c r="J24" s="243">
        <v>3300000</v>
      </c>
      <c r="K24" s="243">
        <v>3300000</v>
      </c>
      <c r="L24" s="243">
        <v>2300000</v>
      </c>
      <c r="M24" s="243">
        <v>2300000</v>
      </c>
      <c r="N24" s="243">
        <v>2300000</v>
      </c>
      <c r="O24" s="243">
        <v>2300000</v>
      </c>
      <c r="P24" s="243">
        <v>2300000</v>
      </c>
      <c r="Q24" s="243">
        <v>2300000</v>
      </c>
      <c r="R24" s="243">
        <v>2300000</v>
      </c>
      <c r="S24" s="244">
        <f t="shared" si="0"/>
        <v>32600000</v>
      </c>
      <c r="T24" s="245">
        <f t="shared" si="1"/>
        <v>2716666.6666666665</v>
      </c>
      <c r="U24" s="301">
        <f t="shared" si="2"/>
        <v>35316666.666666664</v>
      </c>
      <c r="V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</row>
    <row r="25" spans="1:91" s="227" customFormat="1" ht="39.950000000000003" customHeight="1" thickTop="1" thickBot="1" x14ac:dyDescent="0.45">
      <c r="A25" s="247">
        <v>8</v>
      </c>
      <c r="B25" s="240"/>
      <c r="C25" s="255">
        <v>2629846</v>
      </c>
      <c r="D25" s="253" t="s">
        <v>308</v>
      </c>
      <c r="E25" s="241">
        <v>111</v>
      </c>
      <c r="F25" s="242" t="s">
        <v>18</v>
      </c>
      <c r="G25" s="243">
        <v>2500000</v>
      </c>
      <c r="H25" s="243">
        <v>2500000</v>
      </c>
      <c r="I25" s="243">
        <v>2500000</v>
      </c>
      <c r="J25" s="243">
        <v>2500000</v>
      </c>
      <c r="K25" s="243">
        <v>2500000</v>
      </c>
      <c r="L25" s="243">
        <v>2800000</v>
      </c>
      <c r="M25" s="243">
        <v>2800000</v>
      </c>
      <c r="N25" s="243">
        <v>2800000</v>
      </c>
      <c r="O25" s="243">
        <v>2800000</v>
      </c>
      <c r="P25" s="243">
        <v>2800000</v>
      </c>
      <c r="Q25" s="243">
        <v>2800000</v>
      </c>
      <c r="R25" s="243">
        <v>2800000</v>
      </c>
      <c r="S25" s="244">
        <f t="shared" si="0"/>
        <v>32100000</v>
      </c>
      <c r="T25" s="245">
        <f t="shared" si="1"/>
        <v>2675000</v>
      </c>
      <c r="U25" s="301">
        <f t="shared" si="2"/>
        <v>34775000</v>
      </c>
      <c r="V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</row>
    <row r="26" spans="1:91" s="227" customFormat="1" ht="39.950000000000003" customHeight="1" thickTop="1" thickBot="1" x14ac:dyDescent="0.45">
      <c r="A26" s="247">
        <v>9</v>
      </c>
      <c r="B26" s="240"/>
      <c r="C26" s="254">
        <v>3019611</v>
      </c>
      <c r="D26" s="253" t="s">
        <v>309</v>
      </c>
      <c r="E26" s="241">
        <v>111</v>
      </c>
      <c r="F26" s="242" t="s">
        <v>18</v>
      </c>
      <c r="G26" s="243">
        <v>2500000</v>
      </c>
      <c r="H26" s="243">
        <v>2500000</v>
      </c>
      <c r="I26" s="243">
        <v>2500000</v>
      </c>
      <c r="J26" s="243">
        <v>2500000</v>
      </c>
      <c r="K26" s="243">
        <v>2500000</v>
      </c>
      <c r="L26" s="243">
        <v>2500000</v>
      </c>
      <c r="M26" s="243">
        <v>2000000</v>
      </c>
      <c r="N26" s="243">
        <v>2000000</v>
      </c>
      <c r="O26" s="243">
        <v>2000000</v>
      </c>
      <c r="P26" s="243">
        <v>2000000</v>
      </c>
      <c r="Q26" s="243">
        <v>2000000</v>
      </c>
      <c r="R26" s="243">
        <v>2000000</v>
      </c>
      <c r="S26" s="244">
        <f t="shared" si="0"/>
        <v>27000000</v>
      </c>
      <c r="T26" s="245">
        <f t="shared" si="1"/>
        <v>2250000</v>
      </c>
      <c r="U26" s="301">
        <f t="shared" ref="U26:U29" si="3">SUM(S26:T26)</f>
        <v>29250000</v>
      </c>
      <c r="V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</row>
    <row r="27" spans="1:91" s="227" customFormat="1" ht="39.950000000000003" customHeight="1" thickTop="1" thickBot="1" x14ac:dyDescent="0.45">
      <c r="A27" s="247">
        <v>9</v>
      </c>
      <c r="B27" s="240"/>
      <c r="C27" s="254">
        <v>5234584</v>
      </c>
      <c r="D27" s="253" t="s">
        <v>328</v>
      </c>
      <c r="E27" s="241">
        <v>111</v>
      </c>
      <c r="F27" s="242" t="s">
        <v>18</v>
      </c>
      <c r="G27" s="243">
        <v>2500000</v>
      </c>
      <c r="H27" s="243">
        <v>2500000</v>
      </c>
      <c r="I27" s="243">
        <v>2500000</v>
      </c>
      <c r="J27" s="243">
        <v>2500000</v>
      </c>
      <c r="K27" s="243">
        <v>2500000</v>
      </c>
      <c r="L27" s="243">
        <v>1500000</v>
      </c>
      <c r="M27" s="243">
        <v>1500000</v>
      </c>
      <c r="N27" s="243">
        <v>1500000</v>
      </c>
      <c r="O27" s="243">
        <v>1500000</v>
      </c>
      <c r="P27" s="243">
        <v>1500000</v>
      </c>
      <c r="Q27" s="243">
        <v>1500000</v>
      </c>
      <c r="R27" s="243">
        <v>1500000</v>
      </c>
      <c r="S27" s="244">
        <f t="shared" si="0"/>
        <v>23000000</v>
      </c>
      <c r="T27" s="245">
        <f t="shared" ref="T27" si="4">S27/12</f>
        <v>1916666.6666666667</v>
      </c>
      <c r="U27" s="301">
        <f t="shared" ref="U27" si="5">SUM(S27:T27)</f>
        <v>24916666.666666668</v>
      </c>
      <c r="V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</row>
    <row r="28" spans="1:91" s="227" customFormat="1" ht="39.950000000000003" customHeight="1" thickTop="1" thickBot="1" x14ac:dyDescent="0.45">
      <c r="A28" s="247">
        <v>10</v>
      </c>
      <c r="B28" s="240"/>
      <c r="C28" s="254">
        <v>4174886</v>
      </c>
      <c r="D28" s="253" t="s">
        <v>312</v>
      </c>
      <c r="E28" s="241">
        <v>111</v>
      </c>
      <c r="F28" s="242" t="s">
        <v>18</v>
      </c>
      <c r="G28" s="243">
        <v>0</v>
      </c>
      <c r="H28" s="243">
        <v>0</v>
      </c>
      <c r="I28" s="243">
        <v>0</v>
      </c>
      <c r="J28" s="243">
        <v>0</v>
      </c>
      <c r="K28" s="243">
        <v>0</v>
      </c>
      <c r="L28" s="243">
        <v>2300000</v>
      </c>
      <c r="M28" s="243">
        <v>2300000</v>
      </c>
      <c r="N28" s="243">
        <v>2300000</v>
      </c>
      <c r="O28" s="243">
        <v>2300000</v>
      </c>
      <c r="P28" s="243">
        <v>2300000</v>
      </c>
      <c r="Q28" s="243">
        <v>2300000</v>
      </c>
      <c r="R28" s="243">
        <v>2300000</v>
      </c>
      <c r="S28" s="244">
        <f t="shared" ref="S28" si="6">SUM(G28:R28)</f>
        <v>16100000</v>
      </c>
      <c r="T28" s="245">
        <f t="shared" ref="T28" si="7">S28/12</f>
        <v>1341666.6666666667</v>
      </c>
      <c r="U28" s="301">
        <f t="shared" ref="U28" si="8">SUM(S28:T28)</f>
        <v>17441666.666666668</v>
      </c>
      <c r="V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</row>
    <row r="29" spans="1:91" s="227" customFormat="1" ht="39.950000000000003" customHeight="1" thickTop="1" thickBot="1" x14ac:dyDescent="0.45">
      <c r="A29" s="247">
        <v>11</v>
      </c>
      <c r="B29" s="240"/>
      <c r="C29" s="254">
        <v>2539690</v>
      </c>
      <c r="D29" s="256" t="s">
        <v>310</v>
      </c>
      <c r="E29" s="241">
        <v>111</v>
      </c>
      <c r="F29" s="242" t="s">
        <v>18</v>
      </c>
      <c r="G29" s="243">
        <v>3500000</v>
      </c>
      <c r="H29" s="243">
        <v>3500000</v>
      </c>
      <c r="I29" s="243">
        <v>3500000</v>
      </c>
      <c r="J29" s="243">
        <v>3500000</v>
      </c>
      <c r="K29" s="243">
        <v>3500000</v>
      </c>
      <c r="L29" s="243">
        <v>2500000</v>
      </c>
      <c r="M29" s="243">
        <v>2500000</v>
      </c>
      <c r="N29" s="243">
        <v>2500000</v>
      </c>
      <c r="O29" s="243">
        <v>2500000</v>
      </c>
      <c r="P29" s="243">
        <v>2500000</v>
      </c>
      <c r="Q29" s="243">
        <v>2500000</v>
      </c>
      <c r="R29" s="243">
        <v>2500000</v>
      </c>
      <c r="S29" s="244">
        <f t="shared" si="0"/>
        <v>35000000</v>
      </c>
      <c r="T29" s="245">
        <f t="shared" si="1"/>
        <v>2916666.6666666665</v>
      </c>
      <c r="U29" s="301">
        <f t="shared" si="3"/>
        <v>37916666.666666664</v>
      </c>
      <c r="V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</row>
    <row r="30" spans="1:91" s="227" customFormat="1" ht="39.950000000000003" customHeight="1" thickTop="1" thickBot="1" x14ac:dyDescent="0.35">
      <c r="A30" s="279">
        <v>12</v>
      </c>
      <c r="B30" s="277"/>
      <c r="C30" s="275">
        <v>4958453</v>
      </c>
      <c r="D30" s="276" t="s">
        <v>314</v>
      </c>
      <c r="E30" s="241">
        <v>112</v>
      </c>
      <c r="F30" s="242" t="s">
        <v>300</v>
      </c>
      <c r="G30" s="243">
        <v>2500000</v>
      </c>
      <c r="H30" s="243">
        <v>2500000</v>
      </c>
      <c r="I30" s="243">
        <v>2500000</v>
      </c>
      <c r="J30" s="243">
        <v>2500000</v>
      </c>
      <c r="K30" s="243">
        <v>2500000</v>
      </c>
      <c r="L30" s="243">
        <v>2500000</v>
      </c>
      <c r="M30" s="243">
        <v>2500000</v>
      </c>
      <c r="N30" s="243">
        <v>2500000</v>
      </c>
      <c r="O30" s="243">
        <v>2500000</v>
      </c>
      <c r="P30" s="243">
        <v>2500000</v>
      </c>
      <c r="Q30" s="243">
        <v>2500000</v>
      </c>
      <c r="R30" s="243">
        <v>2500000</v>
      </c>
      <c r="S30" s="244">
        <f t="shared" si="0"/>
        <v>30000000</v>
      </c>
      <c r="T30" s="245">
        <f t="shared" si="1"/>
        <v>2500000</v>
      </c>
      <c r="U30" s="300">
        <f>SUM(S30:T31)</f>
        <v>45500000</v>
      </c>
      <c r="V30" s="29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</row>
    <row r="31" spans="1:91" s="227" customFormat="1" ht="39.950000000000003" customHeight="1" thickTop="1" thickBot="1" x14ac:dyDescent="0.35">
      <c r="A31" s="280"/>
      <c r="B31" s="277"/>
      <c r="C31" s="275"/>
      <c r="D31" s="276"/>
      <c r="E31" s="241">
        <v>113</v>
      </c>
      <c r="F31" s="242" t="s">
        <v>313</v>
      </c>
      <c r="G31" s="243">
        <v>1000000</v>
      </c>
      <c r="H31" s="243">
        <v>1000000</v>
      </c>
      <c r="I31" s="243">
        <v>1000000</v>
      </c>
      <c r="J31" s="243">
        <v>1000000</v>
      </c>
      <c r="K31" s="243">
        <v>1000000</v>
      </c>
      <c r="L31" s="243">
        <v>1000000</v>
      </c>
      <c r="M31" s="243">
        <v>1000000</v>
      </c>
      <c r="N31" s="243">
        <v>1000000</v>
      </c>
      <c r="O31" s="243">
        <v>1000000</v>
      </c>
      <c r="P31" s="243">
        <v>1000000</v>
      </c>
      <c r="Q31" s="243">
        <v>1000000</v>
      </c>
      <c r="R31" s="243">
        <v>1000000</v>
      </c>
      <c r="S31" s="244">
        <f t="shared" si="0"/>
        <v>12000000</v>
      </c>
      <c r="T31" s="245">
        <f t="shared" si="1"/>
        <v>1000000</v>
      </c>
      <c r="U31" s="300"/>
      <c r="V31" s="29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</row>
    <row r="32" spans="1:91" s="227" customFormat="1" ht="39.950000000000003" customHeight="1" thickTop="1" thickBot="1" x14ac:dyDescent="0.35">
      <c r="A32" s="279">
        <v>13</v>
      </c>
      <c r="B32" s="277"/>
      <c r="C32" s="275">
        <v>3517075</v>
      </c>
      <c r="D32" s="276" t="s">
        <v>315</v>
      </c>
      <c r="E32" s="241">
        <v>112</v>
      </c>
      <c r="F32" s="242" t="s">
        <v>300</v>
      </c>
      <c r="G32" s="243">
        <v>2500000</v>
      </c>
      <c r="H32" s="243">
        <v>2500000</v>
      </c>
      <c r="I32" s="243">
        <v>2500000</v>
      </c>
      <c r="J32" s="243">
        <v>2500000</v>
      </c>
      <c r="K32" s="243">
        <v>2500000</v>
      </c>
      <c r="L32" s="243">
        <v>2500000</v>
      </c>
      <c r="M32" s="243">
        <v>2500000</v>
      </c>
      <c r="N32" s="243">
        <v>2500000</v>
      </c>
      <c r="O32" s="243">
        <v>2500000</v>
      </c>
      <c r="P32" s="243">
        <v>2500000</v>
      </c>
      <c r="Q32" s="243">
        <v>2500000</v>
      </c>
      <c r="R32" s="243">
        <v>2500000</v>
      </c>
      <c r="S32" s="244">
        <f t="shared" si="0"/>
        <v>30000000</v>
      </c>
      <c r="T32" s="245">
        <f t="shared" si="1"/>
        <v>2500000</v>
      </c>
      <c r="U32" s="300">
        <f>SUM(S32:T33)</f>
        <v>45500000</v>
      </c>
      <c r="V32" s="29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</row>
    <row r="33" spans="1:94" s="227" customFormat="1" ht="39.950000000000003" customHeight="1" thickTop="1" thickBot="1" x14ac:dyDescent="0.35">
      <c r="A33" s="280"/>
      <c r="B33" s="277"/>
      <c r="C33" s="275"/>
      <c r="D33" s="276"/>
      <c r="E33" s="241">
        <v>113</v>
      </c>
      <c r="F33" s="242" t="s">
        <v>313</v>
      </c>
      <c r="G33" s="243">
        <v>1000000</v>
      </c>
      <c r="H33" s="243">
        <v>1000000</v>
      </c>
      <c r="I33" s="243">
        <v>1000000</v>
      </c>
      <c r="J33" s="243">
        <v>1000000</v>
      </c>
      <c r="K33" s="243">
        <v>1000000</v>
      </c>
      <c r="L33" s="243">
        <v>1000000</v>
      </c>
      <c r="M33" s="243">
        <v>1000000</v>
      </c>
      <c r="N33" s="243">
        <v>1000000</v>
      </c>
      <c r="O33" s="243">
        <v>1000000</v>
      </c>
      <c r="P33" s="243">
        <v>1000000</v>
      </c>
      <c r="Q33" s="243">
        <v>1000000</v>
      </c>
      <c r="R33" s="243">
        <v>1000000</v>
      </c>
      <c r="S33" s="244">
        <f t="shared" si="0"/>
        <v>12000000</v>
      </c>
      <c r="T33" s="245">
        <f t="shared" si="1"/>
        <v>1000000</v>
      </c>
      <c r="U33" s="300"/>
      <c r="V33" s="291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</row>
    <row r="34" spans="1:94" s="227" customFormat="1" ht="39.950000000000003" customHeight="1" thickTop="1" thickBot="1" x14ac:dyDescent="0.35">
      <c r="A34" s="279">
        <v>14</v>
      </c>
      <c r="B34" s="277"/>
      <c r="C34" s="289">
        <v>1549102</v>
      </c>
      <c r="D34" s="290" t="s">
        <v>316</v>
      </c>
      <c r="E34" s="241">
        <v>112</v>
      </c>
      <c r="F34" s="242" t="s">
        <v>300</v>
      </c>
      <c r="G34" s="243">
        <v>2500000</v>
      </c>
      <c r="H34" s="243">
        <v>2500000</v>
      </c>
      <c r="I34" s="243">
        <v>2500000</v>
      </c>
      <c r="J34" s="243">
        <v>2500000</v>
      </c>
      <c r="K34" s="243">
        <v>2500000</v>
      </c>
      <c r="L34" s="243">
        <v>2500000</v>
      </c>
      <c r="M34" s="243">
        <v>2500000</v>
      </c>
      <c r="N34" s="243">
        <v>2500000</v>
      </c>
      <c r="O34" s="243">
        <v>2500000</v>
      </c>
      <c r="P34" s="243">
        <v>2500000</v>
      </c>
      <c r="Q34" s="243">
        <v>2500000</v>
      </c>
      <c r="R34" s="243">
        <v>2500000</v>
      </c>
      <c r="S34" s="244">
        <f t="shared" si="0"/>
        <v>30000000</v>
      </c>
      <c r="T34" s="245">
        <f t="shared" si="1"/>
        <v>2500000</v>
      </c>
      <c r="U34" s="300">
        <f>SUM(S34:T35)</f>
        <v>45500000</v>
      </c>
      <c r="V34" s="29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4" s="228" customFormat="1" ht="39.950000000000003" customHeight="1" thickTop="1" thickBot="1" x14ac:dyDescent="0.35">
      <c r="A35" s="280"/>
      <c r="B35" s="277"/>
      <c r="C35" s="289"/>
      <c r="D35" s="290"/>
      <c r="E35" s="241">
        <v>113</v>
      </c>
      <c r="F35" s="242" t="s">
        <v>313</v>
      </c>
      <c r="G35" s="243">
        <v>1000000</v>
      </c>
      <c r="H35" s="243">
        <v>1000000</v>
      </c>
      <c r="I35" s="243">
        <v>1000000</v>
      </c>
      <c r="J35" s="243">
        <v>1000000</v>
      </c>
      <c r="K35" s="243">
        <v>1000000</v>
      </c>
      <c r="L35" s="243">
        <v>1000000</v>
      </c>
      <c r="M35" s="243">
        <v>1000000</v>
      </c>
      <c r="N35" s="243">
        <v>1000000</v>
      </c>
      <c r="O35" s="243">
        <v>1000000</v>
      </c>
      <c r="P35" s="243">
        <v>1000000</v>
      </c>
      <c r="Q35" s="243">
        <v>1000000</v>
      </c>
      <c r="R35" s="243">
        <v>1000000</v>
      </c>
      <c r="S35" s="244">
        <f t="shared" si="0"/>
        <v>12000000</v>
      </c>
      <c r="T35" s="245">
        <f t="shared" si="1"/>
        <v>1000000</v>
      </c>
      <c r="U35" s="300"/>
      <c r="V35" s="291"/>
      <c r="W35" s="227"/>
      <c r="X35" s="227"/>
      <c r="Y35" s="227"/>
      <c r="Z35" s="227"/>
      <c r="AA35" s="227"/>
      <c r="AB35" s="227"/>
      <c r="AC35" s="227"/>
      <c r="AD35" s="227"/>
      <c r="AE35" s="227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4" s="228" customFormat="1" ht="39.950000000000003" customHeight="1" thickTop="1" thickBot="1" x14ac:dyDescent="0.35">
      <c r="A36" s="279">
        <v>15</v>
      </c>
      <c r="B36" s="277"/>
      <c r="C36" s="275">
        <v>3747613</v>
      </c>
      <c r="D36" s="276" t="s">
        <v>317</v>
      </c>
      <c r="E36" s="241">
        <v>112</v>
      </c>
      <c r="F36" s="242" t="s">
        <v>300</v>
      </c>
      <c r="G36" s="243">
        <v>2500000</v>
      </c>
      <c r="H36" s="243">
        <v>2500000</v>
      </c>
      <c r="I36" s="243">
        <v>2500000</v>
      </c>
      <c r="J36" s="243">
        <v>2500000</v>
      </c>
      <c r="K36" s="243">
        <v>2500000</v>
      </c>
      <c r="L36" s="243">
        <v>2500000</v>
      </c>
      <c r="M36" s="243">
        <v>2500000</v>
      </c>
      <c r="N36" s="243">
        <v>2500000</v>
      </c>
      <c r="O36" s="243">
        <v>2500000</v>
      </c>
      <c r="P36" s="243">
        <v>2500000</v>
      </c>
      <c r="Q36" s="243">
        <v>2500000</v>
      </c>
      <c r="R36" s="243">
        <v>2500000</v>
      </c>
      <c r="S36" s="244">
        <f t="shared" si="0"/>
        <v>30000000</v>
      </c>
      <c r="T36" s="245">
        <f t="shared" si="1"/>
        <v>2500000</v>
      </c>
      <c r="U36" s="300">
        <f>SUM(S36:T37)</f>
        <v>45500000</v>
      </c>
      <c r="V36" s="291"/>
      <c r="W36" s="227"/>
      <c r="X36" s="227"/>
      <c r="Y36" s="227"/>
      <c r="Z36" s="227"/>
      <c r="AA36" s="227"/>
      <c r="AB36" s="227"/>
      <c r="AC36" s="227"/>
      <c r="AD36" s="227"/>
      <c r="AE36" s="227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4" s="227" customFormat="1" ht="39.950000000000003" customHeight="1" thickTop="1" thickBot="1" x14ac:dyDescent="0.35">
      <c r="A37" s="280"/>
      <c r="B37" s="277"/>
      <c r="C37" s="275"/>
      <c r="D37" s="276"/>
      <c r="E37" s="241">
        <v>113</v>
      </c>
      <c r="F37" s="242" t="s">
        <v>313</v>
      </c>
      <c r="G37" s="243">
        <v>1000000</v>
      </c>
      <c r="H37" s="243">
        <v>1000000</v>
      </c>
      <c r="I37" s="243">
        <v>1000000</v>
      </c>
      <c r="J37" s="243">
        <v>1000000</v>
      </c>
      <c r="K37" s="243">
        <v>1000000</v>
      </c>
      <c r="L37" s="243">
        <v>1000000</v>
      </c>
      <c r="M37" s="243">
        <v>1000000</v>
      </c>
      <c r="N37" s="243">
        <v>1000000</v>
      </c>
      <c r="O37" s="243">
        <v>1000000</v>
      </c>
      <c r="P37" s="243">
        <v>1000000</v>
      </c>
      <c r="Q37" s="243">
        <v>1000000</v>
      </c>
      <c r="R37" s="243">
        <v>1000000</v>
      </c>
      <c r="S37" s="244">
        <f t="shared" si="0"/>
        <v>12000000</v>
      </c>
      <c r="T37" s="245">
        <f t="shared" si="1"/>
        <v>1000000</v>
      </c>
      <c r="U37" s="300"/>
      <c r="V37" s="29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4" s="229" customFormat="1" ht="39.950000000000003" customHeight="1" thickTop="1" thickBot="1" x14ac:dyDescent="0.35">
      <c r="A38" s="279">
        <v>16</v>
      </c>
      <c r="B38" s="277"/>
      <c r="C38" s="275">
        <v>4305826</v>
      </c>
      <c r="D38" s="276" t="s">
        <v>318</v>
      </c>
      <c r="E38" s="241">
        <v>112</v>
      </c>
      <c r="F38" s="242" t="s">
        <v>300</v>
      </c>
      <c r="G38" s="243">
        <v>2500000</v>
      </c>
      <c r="H38" s="243">
        <v>2500000</v>
      </c>
      <c r="I38" s="243">
        <v>2500000</v>
      </c>
      <c r="J38" s="243">
        <v>2500000</v>
      </c>
      <c r="K38" s="243">
        <v>2500000</v>
      </c>
      <c r="L38" s="243">
        <v>2500000</v>
      </c>
      <c r="M38" s="243">
        <v>2500000</v>
      </c>
      <c r="N38" s="243">
        <v>2500000</v>
      </c>
      <c r="O38" s="243">
        <v>2500000</v>
      </c>
      <c r="P38" s="243">
        <v>2500000</v>
      </c>
      <c r="Q38" s="243">
        <v>2500000</v>
      </c>
      <c r="R38" s="243">
        <v>2500000</v>
      </c>
      <c r="S38" s="244">
        <f t="shared" si="0"/>
        <v>30000000</v>
      </c>
      <c r="T38" s="245">
        <f t="shared" si="1"/>
        <v>2500000</v>
      </c>
      <c r="U38" s="300">
        <f>SUM(S38:T39)</f>
        <v>45500000</v>
      </c>
      <c r="V38" s="291"/>
      <c r="W38" s="227"/>
      <c r="X38" s="227"/>
      <c r="Y38" s="227"/>
      <c r="Z38" s="227"/>
      <c r="AA38" s="227"/>
      <c r="AB38" s="227"/>
      <c r="AC38" s="227"/>
      <c r="AD38" s="227"/>
      <c r="AE38" s="227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236"/>
    </row>
    <row r="39" spans="1:94" s="229" customFormat="1" ht="39.950000000000003" customHeight="1" thickTop="1" thickBot="1" x14ac:dyDescent="0.35">
      <c r="A39" s="280"/>
      <c r="B39" s="277"/>
      <c r="C39" s="275"/>
      <c r="D39" s="276"/>
      <c r="E39" s="241">
        <v>113</v>
      </c>
      <c r="F39" s="242" t="s">
        <v>313</v>
      </c>
      <c r="G39" s="243">
        <v>1000000</v>
      </c>
      <c r="H39" s="243">
        <v>1000000</v>
      </c>
      <c r="I39" s="243">
        <v>1000000</v>
      </c>
      <c r="J39" s="243">
        <v>1000000</v>
      </c>
      <c r="K39" s="243">
        <v>1000000</v>
      </c>
      <c r="L39" s="243">
        <v>1000000</v>
      </c>
      <c r="M39" s="243">
        <v>1000000</v>
      </c>
      <c r="N39" s="243">
        <v>1000000</v>
      </c>
      <c r="O39" s="243">
        <v>1000000</v>
      </c>
      <c r="P39" s="243">
        <v>1000000</v>
      </c>
      <c r="Q39" s="243">
        <v>1000000</v>
      </c>
      <c r="R39" s="243">
        <v>1000000</v>
      </c>
      <c r="S39" s="244">
        <f t="shared" si="0"/>
        <v>12000000</v>
      </c>
      <c r="T39" s="245">
        <f t="shared" si="1"/>
        <v>1000000</v>
      </c>
      <c r="U39" s="300"/>
      <c r="V39" s="291"/>
      <c r="W39" s="227"/>
      <c r="X39" s="227"/>
      <c r="Y39" s="227"/>
      <c r="Z39" s="227"/>
      <c r="AA39" s="227"/>
      <c r="AB39" s="227"/>
      <c r="AC39" s="227"/>
      <c r="AD39" s="227"/>
      <c r="AE39" s="227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236"/>
    </row>
    <row r="40" spans="1:94" s="229" customFormat="1" ht="39.950000000000003" customHeight="1" thickTop="1" thickBot="1" x14ac:dyDescent="0.35">
      <c r="A40" s="279">
        <v>17</v>
      </c>
      <c r="B40" s="277"/>
      <c r="C40" s="275">
        <v>3184923</v>
      </c>
      <c r="D40" s="276" t="s">
        <v>319</v>
      </c>
      <c r="E40" s="241">
        <v>112</v>
      </c>
      <c r="F40" s="242" t="s">
        <v>300</v>
      </c>
      <c r="G40" s="243">
        <v>2500000</v>
      </c>
      <c r="H40" s="243">
        <v>2500000</v>
      </c>
      <c r="I40" s="243">
        <v>2500000</v>
      </c>
      <c r="J40" s="243">
        <v>2500000</v>
      </c>
      <c r="K40" s="243">
        <v>2500000</v>
      </c>
      <c r="L40" s="243">
        <v>2500000</v>
      </c>
      <c r="M40" s="243">
        <v>2500000</v>
      </c>
      <c r="N40" s="243">
        <v>2500000</v>
      </c>
      <c r="O40" s="243">
        <v>2500000</v>
      </c>
      <c r="P40" s="243">
        <v>2500000</v>
      </c>
      <c r="Q40" s="243">
        <v>2500000</v>
      </c>
      <c r="R40" s="243">
        <v>2500000</v>
      </c>
      <c r="S40" s="244">
        <f t="shared" si="0"/>
        <v>30000000</v>
      </c>
      <c r="T40" s="245">
        <f t="shared" si="1"/>
        <v>2500000</v>
      </c>
      <c r="U40" s="300">
        <f>SUM(S40:T41)</f>
        <v>45500000</v>
      </c>
      <c r="V40" s="291"/>
      <c r="W40" s="227"/>
      <c r="X40" s="227"/>
      <c r="Y40" s="227"/>
      <c r="Z40" s="227"/>
      <c r="AA40" s="227"/>
      <c r="AB40" s="227"/>
      <c r="AC40" s="227"/>
      <c r="AD40" s="227"/>
      <c r="AE40" s="227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236"/>
    </row>
    <row r="41" spans="1:94" s="229" customFormat="1" ht="39.950000000000003" customHeight="1" thickTop="1" thickBot="1" x14ac:dyDescent="0.35">
      <c r="A41" s="280"/>
      <c r="B41" s="277"/>
      <c r="C41" s="275"/>
      <c r="D41" s="276"/>
      <c r="E41" s="241">
        <v>113</v>
      </c>
      <c r="F41" s="242" t="s">
        <v>313</v>
      </c>
      <c r="G41" s="243">
        <v>1000000</v>
      </c>
      <c r="H41" s="243">
        <v>1000000</v>
      </c>
      <c r="I41" s="243">
        <v>1000000</v>
      </c>
      <c r="J41" s="243">
        <v>1000000</v>
      </c>
      <c r="K41" s="243">
        <v>1000000</v>
      </c>
      <c r="L41" s="243">
        <v>1000000</v>
      </c>
      <c r="M41" s="243">
        <v>1000000</v>
      </c>
      <c r="N41" s="243">
        <v>1000000</v>
      </c>
      <c r="O41" s="243">
        <v>1000000</v>
      </c>
      <c r="P41" s="243">
        <v>1000000</v>
      </c>
      <c r="Q41" s="243">
        <v>1000000</v>
      </c>
      <c r="R41" s="243">
        <v>1000000</v>
      </c>
      <c r="S41" s="244">
        <f t="shared" si="0"/>
        <v>12000000</v>
      </c>
      <c r="T41" s="245">
        <f t="shared" si="1"/>
        <v>1000000</v>
      </c>
      <c r="U41" s="300"/>
      <c r="V41" s="291"/>
      <c r="W41" s="227"/>
      <c r="X41" s="227"/>
      <c r="Y41" s="227"/>
      <c r="Z41" s="227"/>
      <c r="AA41" s="227"/>
      <c r="AB41" s="227"/>
      <c r="AC41" s="227"/>
      <c r="AD41" s="227"/>
      <c r="AE41" s="227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236"/>
    </row>
    <row r="42" spans="1:94" s="229" customFormat="1" ht="39.950000000000003" customHeight="1" thickTop="1" thickBot="1" x14ac:dyDescent="0.35">
      <c r="A42" s="279">
        <v>18</v>
      </c>
      <c r="B42" s="277"/>
      <c r="C42" s="275">
        <v>4907692</v>
      </c>
      <c r="D42" s="276" t="s">
        <v>323</v>
      </c>
      <c r="E42" s="241">
        <v>112</v>
      </c>
      <c r="F42" s="242" t="s">
        <v>300</v>
      </c>
      <c r="G42" s="243">
        <v>2500000</v>
      </c>
      <c r="H42" s="243">
        <v>2500000</v>
      </c>
      <c r="I42" s="243">
        <v>2500000</v>
      </c>
      <c r="J42" s="243">
        <v>2500000</v>
      </c>
      <c r="K42" s="243">
        <v>2500000</v>
      </c>
      <c r="L42" s="243">
        <v>2500000</v>
      </c>
      <c r="M42" s="243">
        <v>2500000</v>
      </c>
      <c r="N42" s="243">
        <v>2500000</v>
      </c>
      <c r="O42" s="243">
        <v>2500000</v>
      </c>
      <c r="P42" s="243">
        <v>2500000</v>
      </c>
      <c r="Q42" s="243">
        <v>2500000</v>
      </c>
      <c r="R42" s="243">
        <v>2500000</v>
      </c>
      <c r="S42" s="244">
        <f t="shared" si="0"/>
        <v>30000000</v>
      </c>
      <c r="T42" s="245">
        <f t="shared" si="1"/>
        <v>2500000</v>
      </c>
      <c r="U42" s="300">
        <f>SUM(S42:T43)</f>
        <v>45500000</v>
      </c>
      <c r="V42" s="291"/>
      <c r="W42" s="227"/>
      <c r="X42" s="227"/>
      <c r="Y42" s="227"/>
      <c r="Z42" s="227"/>
      <c r="AA42" s="227"/>
      <c r="AB42" s="227"/>
      <c r="AC42" s="227"/>
      <c r="AD42" s="227"/>
      <c r="AE42" s="227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236"/>
    </row>
    <row r="43" spans="1:94" s="229" customFormat="1" ht="39.950000000000003" customHeight="1" thickTop="1" thickBot="1" x14ac:dyDescent="0.35">
      <c r="A43" s="280"/>
      <c r="B43" s="277"/>
      <c r="C43" s="275"/>
      <c r="D43" s="276"/>
      <c r="E43" s="241">
        <v>113</v>
      </c>
      <c r="F43" s="242" t="s">
        <v>313</v>
      </c>
      <c r="G43" s="243">
        <v>1000000</v>
      </c>
      <c r="H43" s="243">
        <v>1000000</v>
      </c>
      <c r="I43" s="243">
        <v>1000000</v>
      </c>
      <c r="J43" s="243">
        <v>1000000</v>
      </c>
      <c r="K43" s="243">
        <v>1000000</v>
      </c>
      <c r="L43" s="243">
        <v>1000000</v>
      </c>
      <c r="M43" s="243">
        <v>1000000</v>
      </c>
      <c r="N43" s="243">
        <v>1000000</v>
      </c>
      <c r="O43" s="243">
        <v>1000000</v>
      </c>
      <c r="P43" s="243">
        <v>1000000</v>
      </c>
      <c r="Q43" s="243">
        <v>1000000</v>
      </c>
      <c r="R43" s="243">
        <v>1000000</v>
      </c>
      <c r="S43" s="244">
        <f t="shared" si="0"/>
        <v>12000000</v>
      </c>
      <c r="T43" s="245">
        <f t="shared" si="1"/>
        <v>1000000</v>
      </c>
      <c r="U43" s="300"/>
      <c r="V43" s="291"/>
      <c r="W43" s="227"/>
      <c r="X43" s="227"/>
      <c r="Y43" s="227"/>
      <c r="Z43" s="227"/>
      <c r="AA43" s="227"/>
      <c r="AB43" s="227"/>
      <c r="AC43" s="227"/>
      <c r="AD43" s="227"/>
      <c r="AE43" s="227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236"/>
    </row>
    <row r="44" spans="1:94" s="228" customFormat="1" ht="39.950000000000003" customHeight="1" thickTop="1" thickBot="1" x14ac:dyDescent="0.35">
      <c r="A44" s="279">
        <v>19</v>
      </c>
      <c r="B44" s="277"/>
      <c r="C44" s="275">
        <v>4624007</v>
      </c>
      <c r="D44" s="276" t="s">
        <v>320</v>
      </c>
      <c r="E44" s="241">
        <v>112</v>
      </c>
      <c r="F44" s="242" t="s">
        <v>300</v>
      </c>
      <c r="G44" s="243">
        <v>2500000</v>
      </c>
      <c r="H44" s="243">
        <v>2500000</v>
      </c>
      <c r="I44" s="243">
        <v>2500000</v>
      </c>
      <c r="J44" s="243">
        <v>2500000</v>
      </c>
      <c r="K44" s="243">
        <v>2500000</v>
      </c>
      <c r="L44" s="243">
        <v>2500000</v>
      </c>
      <c r="M44" s="243">
        <v>2500000</v>
      </c>
      <c r="N44" s="243">
        <v>2500000</v>
      </c>
      <c r="O44" s="243">
        <v>2500000</v>
      </c>
      <c r="P44" s="243">
        <v>2500000</v>
      </c>
      <c r="Q44" s="243">
        <v>2500000</v>
      </c>
      <c r="R44" s="243">
        <v>2500000</v>
      </c>
      <c r="S44" s="244">
        <f t="shared" si="0"/>
        <v>30000000</v>
      </c>
      <c r="T44" s="245">
        <f t="shared" si="1"/>
        <v>2500000</v>
      </c>
      <c r="U44" s="300">
        <f>SUM(S44:T45)</f>
        <v>45500000</v>
      </c>
      <c r="V44" s="291"/>
      <c r="W44" s="227"/>
      <c r="X44" s="227"/>
      <c r="Y44" s="227"/>
      <c r="Z44" s="227"/>
      <c r="AA44" s="227"/>
      <c r="AB44" s="227"/>
      <c r="AC44" s="227"/>
      <c r="AD44" s="227"/>
      <c r="AE44" s="227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</row>
    <row r="45" spans="1:94" s="227" customFormat="1" ht="39.950000000000003" customHeight="1" thickTop="1" thickBot="1" x14ac:dyDescent="0.35">
      <c r="A45" s="280"/>
      <c r="B45" s="277"/>
      <c r="C45" s="275"/>
      <c r="D45" s="276"/>
      <c r="E45" s="241">
        <v>113</v>
      </c>
      <c r="F45" s="242" t="s">
        <v>313</v>
      </c>
      <c r="G45" s="243">
        <v>1000000</v>
      </c>
      <c r="H45" s="243">
        <v>1000000</v>
      </c>
      <c r="I45" s="243">
        <v>1000000</v>
      </c>
      <c r="J45" s="243">
        <v>1000000</v>
      </c>
      <c r="K45" s="243">
        <v>1000000</v>
      </c>
      <c r="L45" s="243">
        <v>1000000</v>
      </c>
      <c r="M45" s="243">
        <v>1000000</v>
      </c>
      <c r="N45" s="243">
        <v>1000000</v>
      </c>
      <c r="O45" s="243">
        <v>1000000</v>
      </c>
      <c r="P45" s="243">
        <v>1000000</v>
      </c>
      <c r="Q45" s="243">
        <v>1000000</v>
      </c>
      <c r="R45" s="243">
        <v>1000000</v>
      </c>
      <c r="S45" s="244">
        <f t="shared" si="0"/>
        <v>12000000</v>
      </c>
      <c r="T45" s="245">
        <f t="shared" si="1"/>
        <v>1000000</v>
      </c>
      <c r="U45" s="300"/>
      <c r="V45" s="291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</row>
    <row r="46" spans="1:94" s="227" customFormat="1" ht="39.950000000000003" customHeight="1" thickTop="1" thickBot="1" x14ac:dyDescent="0.35">
      <c r="A46" s="279">
        <v>20</v>
      </c>
      <c r="B46" s="277"/>
      <c r="C46" s="275">
        <v>1587682</v>
      </c>
      <c r="D46" s="276" t="s">
        <v>324</v>
      </c>
      <c r="E46" s="241">
        <v>112</v>
      </c>
      <c r="F46" s="242" t="s">
        <v>300</v>
      </c>
      <c r="G46" s="243">
        <v>2500000</v>
      </c>
      <c r="H46" s="243">
        <v>2500000</v>
      </c>
      <c r="I46" s="243">
        <v>2500000</v>
      </c>
      <c r="J46" s="243">
        <v>2500000</v>
      </c>
      <c r="K46" s="243">
        <v>2500000</v>
      </c>
      <c r="L46" s="243">
        <v>2500000</v>
      </c>
      <c r="M46" s="243">
        <v>2500000</v>
      </c>
      <c r="N46" s="243">
        <v>2500000</v>
      </c>
      <c r="O46" s="243">
        <v>2500000</v>
      </c>
      <c r="P46" s="243">
        <v>2500000</v>
      </c>
      <c r="Q46" s="243">
        <v>2500000</v>
      </c>
      <c r="R46" s="243">
        <v>2500000</v>
      </c>
      <c r="S46" s="244">
        <f t="shared" si="0"/>
        <v>30000000</v>
      </c>
      <c r="T46" s="245">
        <f t="shared" si="1"/>
        <v>2500000</v>
      </c>
      <c r="U46" s="300">
        <f>SUM(S46:T47)</f>
        <v>45500000</v>
      </c>
      <c r="V46" s="291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</row>
    <row r="47" spans="1:94" s="227" customFormat="1" ht="39.950000000000003" customHeight="1" thickTop="1" thickBot="1" x14ac:dyDescent="0.35">
      <c r="A47" s="280"/>
      <c r="B47" s="277"/>
      <c r="C47" s="275"/>
      <c r="D47" s="276"/>
      <c r="E47" s="241">
        <v>113</v>
      </c>
      <c r="F47" s="242" t="s">
        <v>313</v>
      </c>
      <c r="G47" s="243">
        <v>1000000</v>
      </c>
      <c r="H47" s="243">
        <v>1000000</v>
      </c>
      <c r="I47" s="243">
        <v>1000000</v>
      </c>
      <c r="J47" s="243">
        <v>1000000</v>
      </c>
      <c r="K47" s="243">
        <v>1000000</v>
      </c>
      <c r="L47" s="243">
        <v>1000000</v>
      </c>
      <c r="M47" s="243">
        <v>1000000</v>
      </c>
      <c r="N47" s="243">
        <v>1000000</v>
      </c>
      <c r="O47" s="243">
        <v>1000000</v>
      </c>
      <c r="P47" s="243">
        <v>1000000</v>
      </c>
      <c r="Q47" s="243">
        <v>1000000</v>
      </c>
      <c r="R47" s="243">
        <v>1000000</v>
      </c>
      <c r="S47" s="244">
        <f t="shared" si="0"/>
        <v>12000000</v>
      </c>
      <c r="T47" s="245">
        <f t="shared" si="1"/>
        <v>1000000</v>
      </c>
      <c r="U47" s="300"/>
      <c r="V47" s="29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</row>
    <row r="48" spans="1:94" s="227" customFormat="1" ht="39.950000000000003" customHeight="1" thickTop="1" thickBot="1" x14ac:dyDescent="0.35">
      <c r="A48" s="279">
        <v>21</v>
      </c>
      <c r="B48" s="277"/>
      <c r="C48" s="275">
        <v>3019599</v>
      </c>
      <c r="D48" s="276" t="s">
        <v>321</v>
      </c>
      <c r="E48" s="241">
        <v>112</v>
      </c>
      <c r="F48" s="242" t="s">
        <v>300</v>
      </c>
      <c r="G48" s="243">
        <v>2500000</v>
      </c>
      <c r="H48" s="243">
        <v>2500000</v>
      </c>
      <c r="I48" s="243">
        <v>2500000</v>
      </c>
      <c r="J48" s="243">
        <v>2500000</v>
      </c>
      <c r="K48" s="243">
        <v>2500000</v>
      </c>
      <c r="L48" s="243">
        <v>2500000</v>
      </c>
      <c r="M48" s="243">
        <v>2500000</v>
      </c>
      <c r="N48" s="243">
        <v>2500000</v>
      </c>
      <c r="O48" s="243">
        <v>2500000</v>
      </c>
      <c r="P48" s="243">
        <v>2500000</v>
      </c>
      <c r="Q48" s="243">
        <v>2500000</v>
      </c>
      <c r="R48" s="243">
        <v>2500000</v>
      </c>
      <c r="S48" s="244">
        <f t="shared" si="0"/>
        <v>30000000</v>
      </c>
      <c r="T48" s="245">
        <f t="shared" si="1"/>
        <v>2500000</v>
      </c>
      <c r="U48" s="300">
        <f>SUM(S48:T49)</f>
        <v>45500000</v>
      </c>
      <c r="V48" s="29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</row>
    <row r="49" spans="1:94" s="227" customFormat="1" ht="39.950000000000003" customHeight="1" thickTop="1" thickBot="1" x14ac:dyDescent="0.35">
      <c r="A49" s="280"/>
      <c r="B49" s="277"/>
      <c r="C49" s="275"/>
      <c r="D49" s="276"/>
      <c r="E49" s="241">
        <v>113</v>
      </c>
      <c r="F49" s="242" t="s">
        <v>313</v>
      </c>
      <c r="G49" s="243">
        <v>1000000</v>
      </c>
      <c r="H49" s="243">
        <v>1000000</v>
      </c>
      <c r="I49" s="243">
        <v>1000000</v>
      </c>
      <c r="J49" s="243">
        <v>1000000</v>
      </c>
      <c r="K49" s="243">
        <v>1000000</v>
      </c>
      <c r="L49" s="243">
        <v>1000000</v>
      </c>
      <c r="M49" s="243">
        <v>1000000</v>
      </c>
      <c r="N49" s="243">
        <v>1000000</v>
      </c>
      <c r="O49" s="243">
        <v>1000000</v>
      </c>
      <c r="P49" s="243">
        <v>1000000</v>
      </c>
      <c r="Q49" s="243">
        <v>1000000</v>
      </c>
      <c r="R49" s="243">
        <v>1000000</v>
      </c>
      <c r="S49" s="244">
        <f t="shared" si="0"/>
        <v>12000000</v>
      </c>
      <c r="T49" s="245">
        <f t="shared" si="1"/>
        <v>1000000</v>
      </c>
      <c r="U49" s="300"/>
      <c r="V49" s="291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</row>
    <row r="50" spans="1:94" s="229" customFormat="1" ht="39.950000000000003" customHeight="1" thickTop="1" thickBot="1" x14ac:dyDescent="0.35">
      <c r="A50" s="279">
        <v>22</v>
      </c>
      <c r="B50" s="277"/>
      <c r="C50" s="275">
        <v>2081298</v>
      </c>
      <c r="D50" s="276" t="s">
        <v>325</v>
      </c>
      <c r="E50" s="241">
        <v>112</v>
      </c>
      <c r="F50" s="242" t="s">
        <v>300</v>
      </c>
      <c r="G50" s="243">
        <v>2500000</v>
      </c>
      <c r="H50" s="243">
        <v>2500000</v>
      </c>
      <c r="I50" s="243">
        <v>2500000</v>
      </c>
      <c r="J50" s="243">
        <v>2500000</v>
      </c>
      <c r="K50" s="243">
        <v>2500000</v>
      </c>
      <c r="L50" s="243">
        <v>2500000</v>
      </c>
      <c r="M50" s="243">
        <v>2500000</v>
      </c>
      <c r="N50" s="243">
        <v>2500000</v>
      </c>
      <c r="O50" s="243">
        <v>2500000</v>
      </c>
      <c r="P50" s="243">
        <v>2500000</v>
      </c>
      <c r="Q50" s="243">
        <v>2500000</v>
      </c>
      <c r="R50" s="243">
        <v>2500000</v>
      </c>
      <c r="S50" s="244">
        <f t="shared" si="0"/>
        <v>30000000</v>
      </c>
      <c r="T50" s="245">
        <f t="shared" si="1"/>
        <v>2500000</v>
      </c>
      <c r="U50" s="300">
        <f>SUM(S50:T51)</f>
        <v>45500000</v>
      </c>
      <c r="V50" s="291"/>
      <c r="W50" s="227"/>
      <c r="X50" s="227"/>
      <c r="Y50" s="227"/>
      <c r="Z50" s="227"/>
      <c r="AA50" s="227"/>
      <c r="AB50" s="227"/>
      <c r="AC50" s="227"/>
      <c r="AD50" s="227"/>
      <c r="AE50" s="227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236"/>
    </row>
    <row r="51" spans="1:94" s="229" customFormat="1" ht="39.950000000000003" customHeight="1" thickTop="1" thickBot="1" x14ac:dyDescent="0.35">
      <c r="A51" s="280"/>
      <c r="B51" s="277"/>
      <c r="C51" s="275"/>
      <c r="D51" s="276"/>
      <c r="E51" s="241">
        <v>113</v>
      </c>
      <c r="F51" s="242" t="s">
        <v>313</v>
      </c>
      <c r="G51" s="243">
        <v>1000000</v>
      </c>
      <c r="H51" s="243">
        <v>1000000</v>
      </c>
      <c r="I51" s="243">
        <v>1000000</v>
      </c>
      <c r="J51" s="243">
        <v>1000000</v>
      </c>
      <c r="K51" s="243">
        <v>1000000</v>
      </c>
      <c r="L51" s="243">
        <v>1000000</v>
      </c>
      <c r="M51" s="243">
        <v>1000000</v>
      </c>
      <c r="N51" s="243">
        <v>1000000</v>
      </c>
      <c r="O51" s="243">
        <v>1000000</v>
      </c>
      <c r="P51" s="243">
        <v>1000000</v>
      </c>
      <c r="Q51" s="243">
        <v>1000000</v>
      </c>
      <c r="R51" s="243">
        <v>1000000</v>
      </c>
      <c r="S51" s="244">
        <f t="shared" si="0"/>
        <v>12000000</v>
      </c>
      <c r="T51" s="245">
        <f t="shared" si="1"/>
        <v>1000000</v>
      </c>
      <c r="U51" s="300"/>
      <c r="V51" s="291"/>
      <c r="W51" s="227"/>
      <c r="X51" s="227"/>
      <c r="Y51" s="227"/>
      <c r="Z51" s="227"/>
      <c r="AA51" s="227"/>
      <c r="AB51" s="227"/>
      <c r="AC51" s="227"/>
      <c r="AD51" s="227"/>
      <c r="AE51" s="227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236"/>
    </row>
    <row r="52" spans="1:94" s="229" customFormat="1" ht="39.950000000000003" customHeight="1" thickTop="1" thickBot="1" x14ac:dyDescent="0.35">
      <c r="A52" s="279">
        <v>23</v>
      </c>
      <c r="B52" s="277"/>
      <c r="C52" s="275">
        <v>3321518</v>
      </c>
      <c r="D52" s="276" t="s">
        <v>322</v>
      </c>
      <c r="E52" s="241">
        <v>112</v>
      </c>
      <c r="F52" s="242" t="s">
        <v>300</v>
      </c>
      <c r="G52" s="243">
        <v>2500000</v>
      </c>
      <c r="H52" s="243">
        <v>2500000</v>
      </c>
      <c r="I52" s="243">
        <v>2500000</v>
      </c>
      <c r="J52" s="243">
        <v>2500000</v>
      </c>
      <c r="K52" s="243">
        <v>2500000</v>
      </c>
      <c r="L52" s="243">
        <v>2500000</v>
      </c>
      <c r="M52" s="243">
        <v>2500000</v>
      </c>
      <c r="N52" s="243">
        <v>2500000</v>
      </c>
      <c r="O52" s="243">
        <v>2500000</v>
      </c>
      <c r="P52" s="243">
        <v>2500000</v>
      </c>
      <c r="Q52" s="243">
        <v>2500000</v>
      </c>
      <c r="R52" s="243">
        <v>2500000</v>
      </c>
      <c r="S52" s="244">
        <f t="shared" si="0"/>
        <v>30000000</v>
      </c>
      <c r="T52" s="245">
        <f t="shared" si="1"/>
        <v>2500000</v>
      </c>
      <c r="U52" s="300">
        <f>SUM(S52:T53)</f>
        <v>45500000</v>
      </c>
      <c r="V52" s="291"/>
      <c r="W52" s="227"/>
      <c r="X52" s="227"/>
      <c r="Y52" s="227"/>
      <c r="Z52" s="227"/>
      <c r="AA52" s="227"/>
      <c r="AB52" s="227"/>
      <c r="AC52" s="227"/>
      <c r="AD52" s="227"/>
      <c r="AE52" s="227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236"/>
    </row>
    <row r="53" spans="1:94" s="229" customFormat="1" ht="39.950000000000003" customHeight="1" thickTop="1" thickBot="1" x14ac:dyDescent="0.35">
      <c r="A53" s="280"/>
      <c r="B53" s="277"/>
      <c r="C53" s="275"/>
      <c r="D53" s="276"/>
      <c r="E53" s="241">
        <v>113</v>
      </c>
      <c r="F53" s="242" t="s">
        <v>313</v>
      </c>
      <c r="G53" s="243">
        <v>1000000</v>
      </c>
      <c r="H53" s="243">
        <v>1000000</v>
      </c>
      <c r="I53" s="243">
        <v>1000000</v>
      </c>
      <c r="J53" s="243">
        <v>1000000</v>
      </c>
      <c r="K53" s="243">
        <v>1000000</v>
      </c>
      <c r="L53" s="243">
        <v>1000000</v>
      </c>
      <c r="M53" s="243">
        <v>1000000</v>
      </c>
      <c r="N53" s="243">
        <v>1000000</v>
      </c>
      <c r="O53" s="243">
        <v>1000000</v>
      </c>
      <c r="P53" s="243">
        <v>1000000</v>
      </c>
      <c r="Q53" s="243">
        <v>1000000</v>
      </c>
      <c r="R53" s="243">
        <v>1000000</v>
      </c>
      <c r="S53" s="244">
        <f t="shared" si="0"/>
        <v>12000000</v>
      </c>
      <c r="T53" s="245">
        <f t="shared" si="1"/>
        <v>1000000</v>
      </c>
      <c r="U53" s="300"/>
      <c r="V53" s="291"/>
      <c r="W53" s="227"/>
      <c r="X53" s="227"/>
      <c r="Y53" s="227"/>
      <c r="Z53" s="227"/>
      <c r="AA53" s="227"/>
      <c r="AB53" s="227"/>
      <c r="AC53" s="227"/>
      <c r="AD53" s="227"/>
      <c r="AE53" s="227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36"/>
    </row>
    <row r="54" spans="1:94" s="229" customFormat="1" ht="39.950000000000003" customHeight="1" thickTop="1" thickBot="1" x14ac:dyDescent="0.45">
      <c r="A54" s="247">
        <v>24</v>
      </c>
      <c r="B54" s="240"/>
      <c r="C54" s="249">
        <v>5174315</v>
      </c>
      <c r="D54" s="253" t="s">
        <v>329</v>
      </c>
      <c r="E54" s="241">
        <v>144</v>
      </c>
      <c r="F54" s="242" t="s">
        <v>22</v>
      </c>
      <c r="G54" s="243">
        <v>1000000</v>
      </c>
      <c r="H54" s="243">
        <v>1000000</v>
      </c>
      <c r="I54" s="243">
        <v>1000000</v>
      </c>
      <c r="J54" s="243">
        <v>1000000</v>
      </c>
      <c r="K54" s="243">
        <v>1000000</v>
      </c>
      <c r="L54" s="243">
        <v>1000000</v>
      </c>
      <c r="M54" s="243">
        <v>1000000</v>
      </c>
      <c r="N54" s="243">
        <v>1000000</v>
      </c>
      <c r="O54" s="243">
        <v>1000000</v>
      </c>
      <c r="P54" s="243">
        <v>1000000</v>
      </c>
      <c r="Q54" s="243">
        <v>1000000</v>
      </c>
      <c r="R54" s="243">
        <v>1000000</v>
      </c>
      <c r="S54" s="244">
        <f t="shared" ref="S54:S83" si="9">SUM(G54:R54)</f>
        <v>12000000</v>
      </c>
      <c r="T54" s="245">
        <f t="shared" ref="T54:T83" si="10">S54/12</f>
        <v>1000000</v>
      </c>
      <c r="U54" s="301">
        <f t="shared" ref="U54:U83" si="11">SUM(S54:T54)</f>
        <v>13000000</v>
      </c>
      <c r="V54" s="264"/>
      <c r="W54" s="227"/>
      <c r="X54" s="227"/>
      <c r="Y54" s="227"/>
      <c r="Z54" s="227"/>
      <c r="AA54" s="227"/>
      <c r="AB54" s="227"/>
      <c r="AC54" s="227"/>
      <c r="AD54" s="227"/>
      <c r="AE54" s="227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36"/>
    </row>
    <row r="55" spans="1:94" s="229" customFormat="1" ht="39.950000000000003" customHeight="1" thickTop="1" thickBot="1" x14ac:dyDescent="0.45">
      <c r="A55" s="247">
        <v>25</v>
      </c>
      <c r="B55" s="240"/>
      <c r="C55" s="249">
        <v>1999328</v>
      </c>
      <c r="D55" s="253" t="s">
        <v>335</v>
      </c>
      <c r="E55" s="241">
        <v>133</v>
      </c>
      <c r="F55" s="242" t="s">
        <v>327</v>
      </c>
      <c r="G55" s="243">
        <v>1500000</v>
      </c>
      <c r="H55" s="243">
        <v>1500000</v>
      </c>
      <c r="I55" s="243">
        <v>1500000</v>
      </c>
      <c r="J55" s="243">
        <v>1500000</v>
      </c>
      <c r="K55" s="243">
        <v>1500000</v>
      </c>
      <c r="L55" s="243">
        <v>1800000</v>
      </c>
      <c r="M55" s="243">
        <v>1800000</v>
      </c>
      <c r="N55" s="243">
        <v>1800000</v>
      </c>
      <c r="O55" s="243">
        <v>1800000</v>
      </c>
      <c r="P55" s="243">
        <v>1800000</v>
      </c>
      <c r="Q55" s="243">
        <v>1800000</v>
      </c>
      <c r="R55" s="243">
        <v>1800000</v>
      </c>
      <c r="S55" s="244">
        <f t="shared" si="9"/>
        <v>20100000</v>
      </c>
      <c r="T55" s="245">
        <f t="shared" si="10"/>
        <v>1675000</v>
      </c>
      <c r="U55" s="301">
        <f t="shared" si="11"/>
        <v>21775000</v>
      </c>
      <c r="V55" s="264"/>
      <c r="W55" s="227"/>
      <c r="X55" s="227"/>
      <c r="Y55" s="227"/>
      <c r="Z55" s="227"/>
      <c r="AA55" s="227"/>
      <c r="AB55" s="227"/>
      <c r="AC55" s="227"/>
      <c r="AD55" s="227"/>
      <c r="AE55" s="227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36"/>
    </row>
    <row r="56" spans="1:94" s="229" customFormat="1" ht="39.950000000000003" customHeight="1" thickTop="1" thickBot="1" x14ac:dyDescent="0.45">
      <c r="A56" s="247">
        <v>26</v>
      </c>
      <c r="B56" s="240"/>
      <c r="C56" s="249">
        <v>4818180</v>
      </c>
      <c r="D56" s="253" t="s">
        <v>342</v>
      </c>
      <c r="E56" s="241">
        <v>144</v>
      </c>
      <c r="F56" s="242" t="s">
        <v>22</v>
      </c>
      <c r="G56" s="243">
        <v>1500000</v>
      </c>
      <c r="H56" s="243">
        <v>1500000</v>
      </c>
      <c r="I56" s="243">
        <v>1500000</v>
      </c>
      <c r="J56" s="243">
        <v>1500000</v>
      </c>
      <c r="K56" s="243">
        <v>1500000</v>
      </c>
      <c r="L56" s="243">
        <v>1500000</v>
      </c>
      <c r="M56" s="243">
        <v>1500000</v>
      </c>
      <c r="N56" s="243">
        <v>1500000</v>
      </c>
      <c r="O56" s="243">
        <v>1500000</v>
      </c>
      <c r="P56" s="243">
        <v>1500000</v>
      </c>
      <c r="Q56" s="243">
        <v>1500000</v>
      </c>
      <c r="R56" s="243">
        <v>1500000</v>
      </c>
      <c r="S56" s="244">
        <f t="shared" si="9"/>
        <v>18000000</v>
      </c>
      <c r="T56" s="245">
        <f t="shared" si="10"/>
        <v>1500000</v>
      </c>
      <c r="U56" s="301">
        <f t="shared" si="11"/>
        <v>19500000</v>
      </c>
      <c r="V56" s="264"/>
      <c r="W56" s="227"/>
      <c r="X56" s="227"/>
      <c r="Y56" s="227"/>
      <c r="Z56" s="227"/>
      <c r="AA56" s="227"/>
      <c r="AB56" s="227"/>
      <c r="AC56" s="227"/>
      <c r="AD56" s="227"/>
      <c r="AE56" s="227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36"/>
    </row>
    <row r="57" spans="1:94" s="229" customFormat="1" ht="39.950000000000003" customHeight="1" thickTop="1" thickBot="1" x14ac:dyDescent="0.45">
      <c r="A57" s="247">
        <v>27</v>
      </c>
      <c r="B57" s="240"/>
      <c r="C57" s="249">
        <v>4907669</v>
      </c>
      <c r="D57" s="253" t="s">
        <v>330</v>
      </c>
      <c r="E57" s="241">
        <v>144</v>
      </c>
      <c r="F57" s="242" t="s">
        <v>22</v>
      </c>
      <c r="G57" s="243">
        <v>1500000</v>
      </c>
      <c r="H57" s="243">
        <v>1500000</v>
      </c>
      <c r="I57" s="243">
        <v>1500000</v>
      </c>
      <c r="J57" s="243">
        <v>1500000</v>
      </c>
      <c r="K57" s="243">
        <v>1500000</v>
      </c>
      <c r="L57" s="243">
        <v>1500000</v>
      </c>
      <c r="M57" s="243">
        <v>1500000</v>
      </c>
      <c r="N57" s="243">
        <v>1500000</v>
      </c>
      <c r="O57" s="243">
        <v>1500000</v>
      </c>
      <c r="P57" s="243">
        <v>1500000</v>
      </c>
      <c r="Q57" s="243">
        <v>1500000</v>
      </c>
      <c r="R57" s="243">
        <v>1500000</v>
      </c>
      <c r="S57" s="244">
        <f t="shared" si="9"/>
        <v>18000000</v>
      </c>
      <c r="T57" s="245">
        <f t="shared" si="10"/>
        <v>1500000</v>
      </c>
      <c r="U57" s="301">
        <f t="shared" si="11"/>
        <v>19500000</v>
      </c>
      <c r="V57" s="264"/>
      <c r="W57" s="227"/>
      <c r="X57" s="227"/>
      <c r="Y57" s="227"/>
      <c r="Z57" s="227"/>
      <c r="AA57" s="227"/>
      <c r="AB57" s="227"/>
      <c r="AC57" s="227"/>
      <c r="AD57" s="227"/>
      <c r="AE57" s="227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36"/>
    </row>
    <row r="58" spans="1:94" s="229" customFormat="1" ht="39.950000000000003" customHeight="1" thickTop="1" thickBot="1" x14ac:dyDescent="0.45">
      <c r="A58" s="247">
        <v>28</v>
      </c>
      <c r="B58" s="240"/>
      <c r="C58" s="249">
        <v>7214142</v>
      </c>
      <c r="D58" s="253" t="s">
        <v>331</v>
      </c>
      <c r="E58" s="241">
        <v>144</v>
      </c>
      <c r="F58" s="242" t="s">
        <v>22</v>
      </c>
      <c r="G58" s="243">
        <v>2300000</v>
      </c>
      <c r="H58" s="243">
        <v>2300000</v>
      </c>
      <c r="I58" s="243">
        <v>2300000</v>
      </c>
      <c r="J58" s="243">
        <v>2300000</v>
      </c>
      <c r="K58" s="243">
        <v>2300000</v>
      </c>
      <c r="L58" s="243">
        <v>2300000</v>
      </c>
      <c r="M58" s="243">
        <v>2300000</v>
      </c>
      <c r="N58" s="243">
        <v>2300000</v>
      </c>
      <c r="O58" s="243">
        <v>2300000</v>
      </c>
      <c r="P58" s="243">
        <v>2300000</v>
      </c>
      <c r="Q58" s="243">
        <v>2300000</v>
      </c>
      <c r="R58" s="243">
        <v>2300000</v>
      </c>
      <c r="S58" s="244">
        <f t="shared" ref="S58:S66" si="12">SUM(G58:R58)</f>
        <v>27600000</v>
      </c>
      <c r="T58" s="245">
        <f t="shared" ref="T58:T66" si="13">S58/12</f>
        <v>2300000</v>
      </c>
      <c r="U58" s="301">
        <f t="shared" ref="U58:U66" si="14">SUM(S58:T58)</f>
        <v>29900000</v>
      </c>
      <c r="V58" s="264"/>
      <c r="W58" s="227"/>
      <c r="X58" s="227"/>
      <c r="Y58" s="227"/>
      <c r="Z58" s="227"/>
      <c r="AA58" s="227"/>
      <c r="AB58" s="227"/>
      <c r="AC58" s="227"/>
      <c r="AD58" s="227"/>
      <c r="AE58" s="227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36"/>
    </row>
    <row r="59" spans="1:94" s="229" customFormat="1" ht="39.950000000000003" customHeight="1" thickTop="1" thickBot="1" x14ac:dyDescent="0.45">
      <c r="A59" s="247">
        <v>29</v>
      </c>
      <c r="B59" s="240"/>
      <c r="C59" s="249">
        <v>4129680</v>
      </c>
      <c r="D59" s="253" t="s">
        <v>332</v>
      </c>
      <c r="E59" s="241">
        <v>144</v>
      </c>
      <c r="F59" s="242" t="s">
        <v>22</v>
      </c>
      <c r="G59" s="243">
        <v>2300000</v>
      </c>
      <c r="H59" s="243">
        <v>2300000</v>
      </c>
      <c r="I59" s="243">
        <v>2300000</v>
      </c>
      <c r="J59" s="243">
        <v>2300000</v>
      </c>
      <c r="K59" s="243">
        <v>2300000</v>
      </c>
      <c r="L59" s="243">
        <v>2500000</v>
      </c>
      <c r="M59" s="243">
        <v>2500000</v>
      </c>
      <c r="N59" s="243">
        <v>2500000</v>
      </c>
      <c r="O59" s="243">
        <v>2500000</v>
      </c>
      <c r="P59" s="243">
        <v>2500000</v>
      </c>
      <c r="Q59" s="243">
        <v>2500000</v>
      </c>
      <c r="R59" s="243">
        <v>2500000</v>
      </c>
      <c r="S59" s="244">
        <f t="shared" si="12"/>
        <v>29000000</v>
      </c>
      <c r="T59" s="245">
        <f t="shared" si="13"/>
        <v>2416666.6666666665</v>
      </c>
      <c r="U59" s="301">
        <f t="shared" si="14"/>
        <v>31416666.666666668</v>
      </c>
      <c r="V59" s="264"/>
      <c r="W59" s="227"/>
      <c r="X59" s="227"/>
      <c r="Y59" s="227"/>
      <c r="Z59" s="227"/>
      <c r="AA59" s="227"/>
      <c r="AB59" s="227"/>
      <c r="AC59" s="227"/>
      <c r="AD59" s="227"/>
      <c r="AE59" s="227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36"/>
    </row>
    <row r="60" spans="1:94" s="229" customFormat="1" ht="39.950000000000003" customHeight="1" thickTop="1" thickBot="1" x14ac:dyDescent="0.45">
      <c r="A60" s="247">
        <v>30</v>
      </c>
      <c r="B60" s="240"/>
      <c r="C60" s="249">
        <v>2173337</v>
      </c>
      <c r="D60" s="253" t="s">
        <v>336</v>
      </c>
      <c r="E60" s="241">
        <v>144</v>
      </c>
      <c r="F60" s="242" t="s">
        <v>22</v>
      </c>
      <c r="G60" s="243">
        <v>2000000</v>
      </c>
      <c r="H60" s="243">
        <v>2000000</v>
      </c>
      <c r="I60" s="243">
        <v>2000000</v>
      </c>
      <c r="J60" s="243">
        <v>2000000</v>
      </c>
      <c r="K60" s="243">
        <v>2000000</v>
      </c>
      <c r="L60" s="243">
        <v>2000000</v>
      </c>
      <c r="M60" s="243">
        <v>2000000</v>
      </c>
      <c r="N60" s="243">
        <v>2000000</v>
      </c>
      <c r="O60" s="243">
        <v>2000000</v>
      </c>
      <c r="P60" s="243">
        <v>2000000</v>
      </c>
      <c r="Q60" s="243">
        <v>2000000</v>
      </c>
      <c r="R60" s="243">
        <v>2000000</v>
      </c>
      <c r="S60" s="244">
        <f t="shared" si="12"/>
        <v>24000000</v>
      </c>
      <c r="T60" s="245">
        <f t="shared" si="13"/>
        <v>2000000</v>
      </c>
      <c r="U60" s="301">
        <f t="shared" si="14"/>
        <v>26000000</v>
      </c>
      <c r="V60" s="264"/>
      <c r="W60" s="227"/>
      <c r="X60" s="227"/>
      <c r="Y60" s="227"/>
      <c r="Z60" s="227"/>
      <c r="AA60" s="227"/>
      <c r="AB60" s="227"/>
      <c r="AC60" s="227"/>
      <c r="AD60" s="227"/>
      <c r="AE60" s="227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36"/>
    </row>
    <row r="61" spans="1:94" s="229" customFormat="1" ht="39.950000000000003" customHeight="1" thickTop="1" thickBot="1" x14ac:dyDescent="0.45">
      <c r="A61" s="247">
        <v>31</v>
      </c>
      <c r="B61" s="240"/>
      <c r="C61" s="249">
        <v>6556715</v>
      </c>
      <c r="D61" s="253" t="s">
        <v>337</v>
      </c>
      <c r="E61" s="241">
        <v>144</v>
      </c>
      <c r="F61" s="242" t="s">
        <v>22</v>
      </c>
      <c r="G61" s="243">
        <v>2300000</v>
      </c>
      <c r="H61" s="243">
        <v>2300000</v>
      </c>
      <c r="I61" s="243">
        <v>2300000</v>
      </c>
      <c r="J61" s="243">
        <v>2300000</v>
      </c>
      <c r="K61" s="243">
        <v>2300000</v>
      </c>
      <c r="L61" s="243">
        <v>2300000</v>
      </c>
      <c r="M61" s="243">
        <v>2300000</v>
      </c>
      <c r="N61" s="243">
        <v>2300000</v>
      </c>
      <c r="O61" s="243">
        <v>2300000</v>
      </c>
      <c r="P61" s="243">
        <v>2300000</v>
      </c>
      <c r="Q61" s="243">
        <v>2300000</v>
      </c>
      <c r="R61" s="243">
        <v>2300000</v>
      </c>
      <c r="S61" s="244">
        <f t="shared" si="12"/>
        <v>27600000</v>
      </c>
      <c r="T61" s="245">
        <f t="shared" si="13"/>
        <v>2300000</v>
      </c>
      <c r="U61" s="301">
        <f t="shared" si="14"/>
        <v>29900000</v>
      </c>
      <c r="V61" s="264"/>
      <c r="W61" s="227"/>
      <c r="X61" s="227"/>
      <c r="Y61" s="227"/>
      <c r="Z61" s="227"/>
      <c r="AA61" s="227"/>
      <c r="AB61" s="227"/>
      <c r="AC61" s="227"/>
      <c r="AD61" s="227"/>
      <c r="AE61" s="227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36"/>
    </row>
    <row r="62" spans="1:94" s="229" customFormat="1" ht="39.950000000000003" customHeight="1" thickTop="1" thickBot="1" x14ac:dyDescent="0.45">
      <c r="A62" s="247">
        <v>32</v>
      </c>
      <c r="B62" s="240"/>
      <c r="C62" s="249">
        <v>3466258</v>
      </c>
      <c r="D62" s="253" t="s">
        <v>333</v>
      </c>
      <c r="E62" s="241">
        <v>144</v>
      </c>
      <c r="F62" s="242" t="s">
        <v>22</v>
      </c>
      <c r="G62" s="243">
        <v>2000000</v>
      </c>
      <c r="H62" s="243">
        <v>2000000</v>
      </c>
      <c r="I62" s="243">
        <v>2000000</v>
      </c>
      <c r="J62" s="243">
        <v>2000000</v>
      </c>
      <c r="K62" s="243">
        <v>2000000</v>
      </c>
      <c r="L62" s="243">
        <v>2000000</v>
      </c>
      <c r="M62" s="243">
        <v>2000000</v>
      </c>
      <c r="N62" s="243">
        <v>2000000</v>
      </c>
      <c r="O62" s="243">
        <v>2000000</v>
      </c>
      <c r="P62" s="243">
        <v>2000000</v>
      </c>
      <c r="Q62" s="243">
        <v>2000000</v>
      </c>
      <c r="R62" s="243">
        <v>2000000</v>
      </c>
      <c r="S62" s="244">
        <f t="shared" si="12"/>
        <v>24000000</v>
      </c>
      <c r="T62" s="245">
        <f t="shared" si="13"/>
        <v>2000000</v>
      </c>
      <c r="U62" s="301">
        <f t="shared" si="14"/>
        <v>26000000</v>
      </c>
      <c r="V62" s="264"/>
      <c r="W62" s="227"/>
      <c r="X62" s="227"/>
      <c r="Y62" s="227"/>
      <c r="Z62" s="227"/>
      <c r="AA62" s="227"/>
      <c r="AB62" s="227"/>
      <c r="AC62" s="227"/>
      <c r="AD62" s="227"/>
      <c r="AE62" s="227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236"/>
    </row>
    <row r="63" spans="1:94" s="229" customFormat="1" ht="39.950000000000003" customHeight="1" thickTop="1" thickBot="1" x14ac:dyDescent="0.45">
      <c r="A63" s="247">
        <v>33</v>
      </c>
      <c r="B63" s="240"/>
      <c r="C63" s="249">
        <v>2000795</v>
      </c>
      <c r="D63" s="253" t="s">
        <v>338</v>
      </c>
      <c r="E63" s="241">
        <v>144</v>
      </c>
      <c r="F63" s="242" t="s">
        <v>22</v>
      </c>
      <c r="G63" s="243">
        <v>2000000</v>
      </c>
      <c r="H63" s="243">
        <v>2000000</v>
      </c>
      <c r="I63" s="243">
        <v>2000000</v>
      </c>
      <c r="J63" s="243">
        <v>2000000</v>
      </c>
      <c r="K63" s="243">
        <v>2000000</v>
      </c>
      <c r="L63" s="243">
        <v>2000000</v>
      </c>
      <c r="M63" s="243">
        <v>2000000</v>
      </c>
      <c r="N63" s="243">
        <v>2000000</v>
      </c>
      <c r="O63" s="243">
        <v>2000000</v>
      </c>
      <c r="P63" s="243">
        <v>2000000</v>
      </c>
      <c r="Q63" s="243">
        <v>2000000</v>
      </c>
      <c r="R63" s="243">
        <v>2000000</v>
      </c>
      <c r="S63" s="244">
        <f t="shared" si="12"/>
        <v>24000000</v>
      </c>
      <c r="T63" s="245">
        <f t="shared" si="13"/>
        <v>2000000</v>
      </c>
      <c r="U63" s="301">
        <f t="shared" si="14"/>
        <v>26000000</v>
      </c>
      <c r="V63" s="264"/>
      <c r="W63" s="227"/>
      <c r="X63" s="227"/>
      <c r="Y63" s="227"/>
      <c r="Z63" s="227"/>
      <c r="AA63" s="227"/>
      <c r="AB63" s="227"/>
      <c r="AC63" s="227"/>
      <c r="AD63" s="227"/>
      <c r="AE63" s="227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236"/>
    </row>
    <row r="64" spans="1:94" s="229" customFormat="1" ht="39.950000000000003" customHeight="1" thickTop="1" thickBot="1" x14ac:dyDescent="0.45">
      <c r="A64" s="247">
        <v>34</v>
      </c>
      <c r="B64" s="240"/>
      <c r="C64" s="249">
        <v>3190555</v>
      </c>
      <c r="D64" s="253" t="s">
        <v>334</v>
      </c>
      <c r="E64" s="241">
        <v>144</v>
      </c>
      <c r="F64" s="242" t="s">
        <v>22</v>
      </c>
      <c r="G64" s="243">
        <v>1500000</v>
      </c>
      <c r="H64" s="243">
        <v>1500000</v>
      </c>
      <c r="I64" s="243">
        <v>1500000</v>
      </c>
      <c r="J64" s="243">
        <v>1500000</v>
      </c>
      <c r="K64" s="243">
        <v>1500000</v>
      </c>
      <c r="L64" s="243">
        <v>2000000</v>
      </c>
      <c r="M64" s="243">
        <v>2000000</v>
      </c>
      <c r="N64" s="243">
        <v>2000000</v>
      </c>
      <c r="O64" s="243">
        <v>2000000</v>
      </c>
      <c r="P64" s="243">
        <v>2000000</v>
      </c>
      <c r="Q64" s="243">
        <v>2000000</v>
      </c>
      <c r="R64" s="243">
        <v>2000000</v>
      </c>
      <c r="S64" s="244">
        <f t="shared" si="12"/>
        <v>21500000</v>
      </c>
      <c r="T64" s="245">
        <f t="shared" si="13"/>
        <v>1791666.6666666667</v>
      </c>
      <c r="U64" s="301">
        <f t="shared" si="14"/>
        <v>23291666.666666668</v>
      </c>
      <c r="V64" s="264"/>
      <c r="W64" s="227"/>
      <c r="X64" s="227"/>
      <c r="Y64" s="227"/>
      <c r="Z64" s="227"/>
      <c r="AA64" s="227"/>
      <c r="AB64" s="227"/>
      <c r="AC64" s="227"/>
      <c r="AD64" s="227"/>
      <c r="AE64" s="227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236"/>
    </row>
    <row r="65" spans="1:94" s="229" customFormat="1" ht="39.950000000000003" customHeight="1" thickTop="1" thickBot="1" x14ac:dyDescent="0.45">
      <c r="A65" s="247">
        <v>35</v>
      </c>
      <c r="B65" s="240"/>
      <c r="C65" s="249">
        <v>3523978</v>
      </c>
      <c r="D65" s="260" t="s">
        <v>339</v>
      </c>
      <c r="E65" s="241">
        <v>144</v>
      </c>
      <c r="F65" s="242" t="s">
        <v>22</v>
      </c>
      <c r="G65" s="262">
        <v>500000</v>
      </c>
      <c r="H65" s="262">
        <v>500000</v>
      </c>
      <c r="I65" s="262">
        <v>500000</v>
      </c>
      <c r="J65" s="262">
        <v>500000</v>
      </c>
      <c r="K65" s="262">
        <v>500000</v>
      </c>
      <c r="L65" s="262">
        <v>500000</v>
      </c>
      <c r="M65" s="262">
        <v>500000</v>
      </c>
      <c r="N65" s="262">
        <v>500000</v>
      </c>
      <c r="O65" s="262">
        <v>500000</v>
      </c>
      <c r="P65" s="262">
        <v>500000</v>
      </c>
      <c r="Q65" s="262">
        <v>500000</v>
      </c>
      <c r="R65" s="262">
        <v>500000</v>
      </c>
      <c r="S65" s="244">
        <f t="shared" si="12"/>
        <v>6000000</v>
      </c>
      <c r="T65" s="245">
        <f t="shared" si="13"/>
        <v>500000</v>
      </c>
      <c r="U65" s="301">
        <f t="shared" si="14"/>
        <v>6500000</v>
      </c>
      <c r="V65" s="264"/>
      <c r="W65" s="227"/>
      <c r="X65" s="227"/>
      <c r="Y65" s="227"/>
      <c r="Z65" s="227"/>
      <c r="AA65" s="227"/>
      <c r="AB65" s="227"/>
      <c r="AC65" s="227"/>
      <c r="AD65" s="227"/>
      <c r="AE65" s="227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36"/>
    </row>
    <row r="66" spans="1:94" s="229" customFormat="1" ht="39.950000000000003" customHeight="1" thickTop="1" thickBot="1" x14ac:dyDescent="0.45">
      <c r="A66" s="247">
        <v>36</v>
      </c>
      <c r="B66" s="257"/>
      <c r="C66" s="249"/>
      <c r="D66" s="260" t="s">
        <v>340</v>
      </c>
      <c r="E66" s="258">
        <v>144</v>
      </c>
      <c r="F66" s="259" t="s">
        <v>22</v>
      </c>
      <c r="G66" s="262">
        <v>700000</v>
      </c>
      <c r="H66" s="262">
        <v>700000</v>
      </c>
      <c r="I66" s="262">
        <v>700000</v>
      </c>
      <c r="J66" s="262">
        <v>700000</v>
      </c>
      <c r="K66" s="262">
        <v>700000</v>
      </c>
      <c r="L66" s="262">
        <v>0</v>
      </c>
      <c r="M66" s="262">
        <v>0</v>
      </c>
      <c r="N66" s="262">
        <v>0</v>
      </c>
      <c r="O66" s="262">
        <v>0</v>
      </c>
      <c r="P66" s="262">
        <v>0</v>
      </c>
      <c r="Q66" s="262">
        <v>0</v>
      </c>
      <c r="R66" s="262">
        <v>0</v>
      </c>
      <c r="S66" s="244">
        <f t="shared" si="12"/>
        <v>3500000</v>
      </c>
      <c r="T66" s="245">
        <f t="shared" si="13"/>
        <v>291666.66666666669</v>
      </c>
      <c r="U66" s="301">
        <f t="shared" si="14"/>
        <v>3791666.6666666665</v>
      </c>
      <c r="V66" s="264"/>
      <c r="W66" s="227"/>
      <c r="X66" s="227"/>
      <c r="Y66" s="227"/>
      <c r="Z66" s="227"/>
      <c r="AA66" s="227"/>
      <c r="AB66" s="227"/>
      <c r="AC66" s="227"/>
      <c r="AD66" s="227"/>
      <c r="AE66" s="227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236"/>
    </row>
    <row r="67" spans="1:94" s="229" customFormat="1" ht="39.950000000000003" customHeight="1" thickTop="1" thickBot="1" x14ac:dyDescent="0.45">
      <c r="A67" s="247">
        <v>37</v>
      </c>
      <c r="B67" s="257"/>
      <c r="C67" s="249">
        <v>4305814</v>
      </c>
      <c r="D67" s="263" t="s">
        <v>341</v>
      </c>
      <c r="E67" s="258">
        <v>144</v>
      </c>
      <c r="F67" s="259" t="s">
        <v>22</v>
      </c>
      <c r="G67" s="262">
        <v>3000000</v>
      </c>
      <c r="H67" s="262">
        <v>3000000</v>
      </c>
      <c r="I67" s="262">
        <v>3000000</v>
      </c>
      <c r="J67" s="262">
        <v>3000000</v>
      </c>
      <c r="K67" s="262">
        <v>3000000</v>
      </c>
      <c r="L67" s="262">
        <v>3000000</v>
      </c>
      <c r="M67" s="262">
        <v>3000000</v>
      </c>
      <c r="N67" s="262">
        <v>3000000</v>
      </c>
      <c r="O67" s="262">
        <v>3000000</v>
      </c>
      <c r="P67" s="262">
        <v>3000000</v>
      </c>
      <c r="Q67" s="262">
        <v>3000000</v>
      </c>
      <c r="R67" s="262">
        <v>3000000</v>
      </c>
      <c r="S67" s="244">
        <f t="shared" ref="S67" si="15">SUM(G67:R67)</f>
        <v>36000000</v>
      </c>
      <c r="T67" s="245">
        <f t="shared" ref="T67" si="16">S67/12</f>
        <v>3000000</v>
      </c>
      <c r="U67" s="301">
        <f t="shared" ref="U67" si="17">SUM(S67:T67)</f>
        <v>39000000</v>
      </c>
      <c r="V67" s="264"/>
      <c r="W67" s="227"/>
      <c r="X67" s="227"/>
      <c r="Y67" s="227"/>
      <c r="Z67" s="227"/>
      <c r="AA67" s="227"/>
      <c r="AB67" s="227"/>
      <c r="AC67" s="227"/>
      <c r="AD67" s="227"/>
      <c r="AE67" s="227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236"/>
    </row>
    <row r="68" spans="1:94" s="229" customFormat="1" ht="39.950000000000003" customHeight="1" thickTop="1" thickBot="1" x14ac:dyDescent="0.45">
      <c r="A68" s="247">
        <v>38</v>
      </c>
      <c r="B68" s="257"/>
      <c r="C68" s="249">
        <v>4174886</v>
      </c>
      <c r="D68" s="263" t="s">
        <v>344</v>
      </c>
      <c r="E68" s="258">
        <v>144</v>
      </c>
      <c r="F68" s="259" t="s">
        <v>22</v>
      </c>
      <c r="G68" s="262">
        <v>2300000</v>
      </c>
      <c r="H68" s="262">
        <v>2300000</v>
      </c>
      <c r="I68" s="262">
        <v>2300000</v>
      </c>
      <c r="J68" s="262">
        <v>2300000</v>
      </c>
      <c r="K68" s="262">
        <v>2300000</v>
      </c>
      <c r="L68" s="262">
        <v>2300000</v>
      </c>
      <c r="M68" s="262">
        <v>2300000</v>
      </c>
      <c r="N68" s="262">
        <v>2300000</v>
      </c>
      <c r="O68" s="262">
        <v>2300000</v>
      </c>
      <c r="P68" s="262">
        <v>2300000</v>
      </c>
      <c r="Q68" s="262">
        <v>2300000</v>
      </c>
      <c r="R68" s="262">
        <v>2300000</v>
      </c>
      <c r="S68" s="244">
        <f t="shared" ref="S68" si="18">SUM(G68:R68)</f>
        <v>27600000</v>
      </c>
      <c r="T68" s="245">
        <f t="shared" ref="T68" si="19">S68/12</f>
        <v>2300000</v>
      </c>
      <c r="U68" s="301">
        <f t="shared" ref="U68" si="20">SUM(S68:T68)</f>
        <v>29900000</v>
      </c>
      <c r="V68" s="264"/>
      <c r="W68" s="227"/>
      <c r="X68" s="227"/>
      <c r="Y68" s="227"/>
      <c r="Z68" s="227"/>
      <c r="AA68" s="227"/>
      <c r="AB68" s="227"/>
      <c r="AC68" s="227"/>
      <c r="AD68" s="227"/>
      <c r="AE68" s="227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36"/>
    </row>
    <row r="69" spans="1:94" s="229" customFormat="1" ht="39.950000000000003" customHeight="1" thickTop="1" thickBot="1" x14ac:dyDescent="0.45">
      <c r="A69" s="247">
        <v>39</v>
      </c>
      <c r="B69" s="240"/>
      <c r="C69" s="249">
        <v>1570904</v>
      </c>
      <c r="D69" s="263" t="s">
        <v>345</v>
      </c>
      <c r="E69" s="241">
        <v>144</v>
      </c>
      <c r="F69" s="242" t="s">
        <v>22</v>
      </c>
      <c r="G69" s="262">
        <v>2000000</v>
      </c>
      <c r="H69" s="262">
        <v>2000000</v>
      </c>
      <c r="I69" s="262">
        <v>2000000</v>
      </c>
      <c r="J69" s="262">
        <v>2000000</v>
      </c>
      <c r="K69" s="262">
        <v>2000000</v>
      </c>
      <c r="L69" s="262">
        <v>2000000</v>
      </c>
      <c r="M69" s="262">
        <v>2000000</v>
      </c>
      <c r="N69" s="262">
        <v>2000000</v>
      </c>
      <c r="O69" s="262">
        <v>2000000</v>
      </c>
      <c r="P69" s="262">
        <v>2000000</v>
      </c>
      <c r="Q69" s="262">
        <v>2000000</v>
      </c>
      <c r="R69" s="262">
        <v>2000000</v>
      </c>
      <c r="S69" s="244">
        <f t="shared" ref="S69" si="21">SUM(G69:R69)</f>
        <v>24000000</v>
      </c>
      <c r="T69" s="245">
        <f t="shared" ref="T69" si="22">S69/12</f>
        <v>2000000</v>
      </c>
      <c r="U69" s="301">
        <f t="shared" ref="U69" si="23">SUM(S69:T69)</f>
        <v>26000000</v>
      </c>
      <c r="V69" s="264"/>
      <c r="W69" s="227"/>
      <c r="X69" s="227"/>
      <c r="Y69" s="227"/>
      <c r="Z69" s="227"/>
      <c r="AA69" s="227"/>
      <c r="AB69" s="227"/>
      <c r="AC69" s="227"/>
      <c r="AD69" s="227"/>
      <c r="AE69" s="227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236"/>
    </row>
    <row r="70" spans="1:94" s="229" customFormat="1" ht="39.950000000000003" customHeight="1" thickTop="1" thickBot="1" x14ac:dyDescent="0.45">
      <c r="A70" s="247">
        <v>40</v>
      </c>
      <c r="B70" s="240"/>
      <c r="C70" s="249">
        <v>6686149</v>
      </c>
      <c r="D70" s="263" t="s">
        <v>346</v>
      </c>
      <c r="E70" s="241">
        <v>144</v>
      </c>
      <c r="F70" s="242" t="s">
        <v>22</v>
      </c>
      <c r="G70" s="243">
        <v>2000000</v>
      </c>
      <c r="H70" s="243">
        <v>2000000</v>
      </c>
      <c r="I70" s="243">
        <v>2000000</v>
      </c>
      <c r="J70" s="243">
        <v>2000000</v>
      </c>
      <c r="K70" s="243">
        <v>2000000</v>
      </c>
      <c r="L70" s="243">
        <v>2000000</v>
      </c>
      <c r="M70" s="243">
        <v>2000000</v>
      </c>
      <c r="N70" s="243">
        <v>2000000</v>
      </c>
      <c r="O70" s="243">
        <v>2000000</v>
      </c>
      <c r="P70" s="243">
        <v>2000000</v>
      </c>
      <c r="Q70" s="243">
        <v>2000000</v>
      </c>
      <c r="R70" s="243">
        <v>2000000</v>
      </c>
      <c r="S70" s="244">
        <f t="shared" si="9"/>
        <v>24000000</v>
      </c>
      <c r="T70" s="245">
        <f t="shared" si="10"/>
        <v>2000000</v>
      </c>
      <c r="U70" s="301">
        <f t="shared" si="11"/>
        <v>26000000</v>
      </c>
      <c r="V70" s="264"/>
      <c r="W70" s="227"/>
      <c r="X70" s="227"/>
      <c r="Y70" s="227"/>
      <c r="Z70" s="227"/>
      <c r="AA70" s="227"/>
      <c r="AB70" s="227"/>
      <c r="AC70" s="227"/>
      <c r="AD70" s="227"/>
      <c r="AE70" s="227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236"/>
    </row>
    <row r="71" spans="1:94" s="229" customFormat="1" ht="39.950000000000003" customHeight="1" thickTop="1" thickBot="1" x14ac:dyDescent="0.45">
      <c r="A71" s="247">
        <v>41</v>
      </c>
      <c r="B71" s="240"/>
      <c r="C71" s="249">
        <v>4126042</v>
      </c>
      <c r="D71" s="263" t="s">
        <v>347</v>
      </c>
      <c r="E71" s="241">
        <v>144</v>
      </c>
      <c r="F71" s="242" t="s">
        <v>22</v>
      </c>
      <c r="G71" s="243">
        <v>2000000</v>
      </c>
      <c r="H71" s="243">
        <v>2000000</v>
      </c>
      <c r="I71" s="243">
        <v>2000000</v>
      </c>
      <c r="J71" s="243">
        <v>2000000</v>
      </c>
      <c r="K71" s="243">
        <v>2000000</v>
      </c>
      <c r="L71" s="243">
        <v>2000000</v>
      </c>
      <c r="M71" s="243">
        <v>2000000</v>
      </c>
      <c r="N71" s="243">
        <v>2000000</v>
      </c>
      <c r="O71" s="243">
        <v>2000000</v>
      </c>
      <c r="P71" s="243">
        <v>2000000</v>
      </c>
      <c r="Q71" s="243">
        <v>2000000</v>
      </c>
      <c r="R71" s="243">
        <v>2000000</v>
      </c>
      <c r="S71" s="244">
        <f t="shared" si="9"/>
        <v>24000000</v>
      </c>
      <c r="T71" s="245">
        <f t="shared" si="10"/>
        <v>2000000</v>
      </c>
      <c r="U71" s="301">
        <f t="shared" si="11"/>
        <v>26000000</v>
      </c>
      <c r="V71" s="264"/>
      <c r="W71" s="227"/>
      <c r="X71" s="227"/>
      <c r="Y71" s="227"/>
      <c r="Z71" s="227"/>
      <c r="AA71" s="227"/>
      <c r="AB71" s="227"/>
      <c r="AC71" s="227"/>
      <c r="AD71" s="227"/>
      <c r="AE71" s="227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236"/>
    </row>
    <row r="72" spans="1:94" s="229" customFormat="1" ht="39.950000000000003" customHeight="1" thickTop="1" thickBot="1" x14ac:dyDescent="0.45">
      <c r="A72" s="247">
        <v>42</v>
      </c>
      <c r="B72" s="240"/>
      <c r="C72" s="249">
        <v>4626093</v>
      </c>
      <c r="D72" s="263" t="s">
        <v>348</v>
      </c>
      <c r="E72" s="241">
        <v>144</v>
      </c>
      <c r="F72" s="242" t="s">
        <v>22</v>
      </c>
      <c r="G72" s="243">
        <v>2000000</v>
      </c>
      <c r="H72" s="243">
        <v>2000000</v>
      </c>
      <c r="I72" s="243">
        <v>2000000</v>
      </c>
      <c r="J72" s="243">
        <v>2000000</v>
      </c>
      <c r="K72" s="243">
        <v>2000000</v>
      </c>
      <c r="L72" s="243">
        <v>2000000</v>
      </c>
      <c r="M72" s="243">
        <v>2000000</v>
      </c>
      <c r="N72" s="243">
        <v>2000000</v>
      </c>
      <c r="O72" s="243">
        <v>2000000</v>
      </c>
      <c r="P72" s="243">
        <v>2000000</v>
      </c>
      <c r="Q72" s="243">
        <v>2000000</v>
      </c>
      <c r="R72" s="243">
        <v>2000000</v>
      </c>
      <c r="S72" s="244">
        <f t="shared" si="9"/>
        <v>24000000</v>
      </c>
      <c r="T72" s="245">
        <f t="shared" si="10"/>
        <v>2000000</v>
      </c>
      <c r="U72" s="301">
        <f t="shared" si="11"/>
        <v>26000000</v>
      </c>
      <c r="V72" s="264"/>
      <c r="W72" s="227"/>
      <c r="X72" s="227"/>
      <c r="Y72" s="227"/>
      <c r="Z72" s="227"/>
      <c r="AA72" s="227"/>
      <c r="AB72" s="227"/>
      <c r="AC72" s="227"/>
      <c r="AD72" s="227"/>
      <c r="AE72" s="227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236"/>
    </row>
    <row r="73" spans="1:94" s="229" customFormat="1" ht="39.950000000000003" customHeight="1" thickTop="1" thickBot="1" x14ac:dyDescent="0.45">
      <c r="A73" s="247">
        <v>43</v>
      </c>
      <c r="B73" s="240"/>
      <c r="C73" s="249">
        <v>2637943</v>
      </c>
      <c r="D73" s="263" t="s">
        <v>349</v>
      </c>
      <c r="E73" s="241">
        <v>144</v>
      </c>
      <c r="F73" s="242" t="s">
        <v>22</v>
      </c>
      <c r="G73" s="243">
        <v>2000000</v>
      </c>
      <c r="H73" s="243">
        <v>2000000</v>
      </c>
      <c r="I73" s="243">
        <v>2000000</v>
      </c>
      <c r="J73" s="243">
        <v>2000000</v>
      </c>
      <c r="K73" s="243">
        <v>2000000</v>
      </c>
      <c r="L73" s="243">
        <v>2000000</v>
      </c>
      <c r="M73" s="243">
        <v>2000000</v>
      </c>
      <c r="N73" s="243">
        <v>2000000</v>
      </c>
      <c r="O73" s="243">
        <v>2000000</v>
      </c>
      <c r="P73" s="243">
        <v>2000000</v>
      </c>
      <c r="Q73" s="243">
        <v>2000000</v>
      </c>
      <c r="R73" s="243">
        <v>2000000</v>
      </c>
      <c r="S73" s="244">
        <f t="shared" si="9"/>
        <v>24000000</v>
      </c>
      <c r="T73" s="245">
        <f t="shared" si="10"/>
        <v>2000000</v>
      </c>
      <c r="U73" s="301">
        <f t="shared" si="11"/>
        <v>26000000</v>
      </c>
      <c r="V73" s="264"/>
      <c r="W73" s="227"/>
      <c r="X73" s="227"/>
      <c r="Y73" s="227"/>
      <c r="Z73" s="227"/>
      <c r="AA73" s="227"/>
      <c r="AB73" s="227"/>
      <c r="AC73" s="227"/>
      <c r="AD73" s="227"/>
      <c r="AE73" s="227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236"/>
    </row>
    <row r="74" spans="1:94" s="229" customFormat="1" ht="39.950000000000003" customHeight="1" thickTop="1" thickBot="1" x14ac:dyDescent="0.45">
      <c r="A74" s="247">
        <v>44</v>
      </c>
      <c r="B74" s="240"/>
      <c r="C74" s="249">
        <v>1076364</v>
      </c>
      <c r="D74" s="263" t="s">
        <v>350</v>
      </c>
      <c r="E74" s="241">
        <v>144</v>
      </c>
      <c r="F74" s="242" t="s">
        <v>22</v>
      </c>
      <c r="G74" s="243">
        <v>3000000</v>
      </c>
      <c r="H74" s="243">
        <v>3000000</v>
      </c>
      <c r="I74" s="243">
        <v>3000000</v>
      </c>
      <c r="J74" s="243">
        <v>3000000</v>
      </c>
      <c r="K74" s="243">
        <v>3000000</v>
      </c>
      <c r="L74" s="243">
        <v>3000000</v>
      </c>
      <c r="M74" s="243">
        <v>3000000</v>
      </c>
      <c r="N74" s="243">
        <v>3000000</v>
      </c>
      <c r="O74" s="243">
        <v>3000000</v>
      </c>
      <c r="P74" s="243">
        <v>3000000</v>
      </c>
      <c r="Q74" s="243">
        <v>3000000</v>
      </c>
      <c r="R74" s="243">
        <v>3000000</v>
      </c>
      <c r="S74" s="244">
        <f t="shared" si="9"/>
        <v>36000000</v>
      </c>
      <c r="T74" s="245">
        <f t="shared" si="10"/>
        <v>3000000</v>
      </c>
      <c r="U74" s="301">
        <f t="shared" si="11"/>
        <v>39000000</v>
      </c>
      <c r="V74" s="264"/>
      <c r="W74" s="227"/>
      <c r="X74" s="227"/>
      <c r="Y74" s="227"/>
      <c r="Z74" s="227"/>
      <c r="AA74" s="227"/>
      <c r="AB74" s="227"/>
      <c r="AC74" s="227"/>
      <c r="AD74" s="227"/>
      <c r="AE74" s="227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236"/>
    </row>
    <row r="75" spans="1:94" s="229" customFormat="1" ht="39.950000000000003" customHeight="1" thickTop="1" thickBot="1" x14ac:dyDescent="0.45">
      <c r="A75" s="247">
        <v>45</v>
      </c>
      <c r="B75" s="240"/>
      <c r="C75" s="249">
        <v>7028436</v>
      </c>
      <c r="D75" s="263" t="s">
        <v>351</v>
      </c>
      <c r="E75" s="241">
        <v>144</v>
      </c>
      <c r="F75" s="242" t="s">
        <v>22</v>
      </c>
      <c r="G75" s="243">
        <v>500000</v>
      </c>
      <c r="H75" s="243">
        <v>500000</v>
      </c>
      <c r="I75" s="243">
        <v>500000</v>
      </c>
      <c r="J75" s="243">
        <v>500000</v>
      </c>
      <c r="K75" s="243">
        <v>500000</v>
      </c>
      <c r="L75" s="243">
        <v>500000</v>
      </c>
      <c r="M75" s="243">
        <v>500000</v>
      </c>
      <c r="N75" s="243">
        <v>500000</v>
      </c>
      <c r="O75" s="243">
        <v>500000</v>
      </c>
      <c r="P75" s="243">
        <v>500000</v>
      </c>
      <c r="Q75" s="243">
        <v>500000</v>
      </c>
      <c r="R75" s="243">
        <v>500000</v>
      </c>
      <c r="S75" s="244">
        <f t="shared" si="9"/>
        <v>6000000</v>
      </c>
      <c r="T75" s="245">
        <f t="shared" si="10"/>
        <v>500000</v>
      </c>
      <c r="U75" s="301">
        <f t="shared" si="11"/>
        <v>6500000</v>
      </c>
      <c r="V75" s="264"/>
      <c r="W75" s="227"/>
      <c r="X75" s="227"/>
      <c r="Y75" s="227"/>
      <c r="Z75" s="227"/>
      <c r="AA75" s="227"/>
      <c r="AB75" s="227"/>
      <c r="AC75" s="227"/>
      <c r="AD75" s="227"/>
      <c r="AE75" s="227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236"/>
    </row>
    <row r="76" spans="1:94" s="229" customFormat="1" ht="39.950000000000003" customHeight="1" thickTop="1" thickBot="1" x14ac:dyDescent="0.45">
      <c r="A76" s="247">
        <v>46</v>
      </c>
      <c r="B76" s="240"/>
      <c r="C76" s="249">
        <v>1900805</v>
      </c>
      <c r="D76" s="263" t="s">
        <v>352</v>
      </c>
      <c r="E76" s="241">
        <v>144</v>
      </c>
      <c r="F76" s="242" t="s">
        <v>22</v>
      </c>
      <c r="G76" s="243">
        <v>500000</v>
      </c>
      <c r="H76" s="243">
        <v>500000</v>
      </c>
      <c r="I76" s="243">
        <v>500000</v>
      </c>
      <c r="J76" s="243">
        <v>500000</v>
      </c>
      <c r="K76" s="243">
        <v>500000</v>
      </c>
      <c r="L76" s="243">
        <v>500000</v>
      </c>
      <c r="M76" s="243">
        <v>500000</v>
      </c>
      <c r="N76" s="243">
        <v>500000</v>
      </c>
      <c r="O76" s="243">
        <v>500000</v>
      </c>
      <c r="P76" s="243">
        <v>500000</v>
      </c>
      <c r="Q76" s="243">
        <v>500000</v>
      </c>
      <c r="R76" s="243">
        <v>500000</v>
      </c>
      <c r="S76" s="244">
        <f t="shared" ref="S76" si="24">SUM(G76:R76)</f>
        <v>6000000</v>
      </c>
      <c r="T76" s="245">
        <f t="shared" ref="T76" si="25">S76/12</f>
        <v>500000</v>
      </c>
      <c r="U76" s="301">
        <f t="shared" ref="U76" si="26">SUM(S76:T76)</f>
        <v>6500000</v>
      </c>
      <c r="V76" s="264"/>
      <c r="W76" s="227"/>
      <c r="X76" s="227"/>
      <c r="Y76" s="227"/>
      <c r="Z76" s="227"/>
      <c r="AA76" s="227"/>
      <c r="AB76" s="227"/>
      <c r="AC76" s="227"/>
      <c r="AD76" s="227"/>
      <c r="AE76" s="227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236"/>
    </row>
    <row r="77" spans="1:94" s="229" customFormat="1" ht="39.950000000000003" customHeight="1" thickTop="1" thickBot="1" x14ac:dyDescent="0.45">
      <c r="A77" s="247">
        <v>47</v>
      </c>
      <c r="B77" s="240"/>
      <c r="C77" s="249">
        <v>6184459</v>
      </c>
      <c r="D77" s="263" t="s">
        <v>353</v>
      </c>
      <c r="E77" s="241">
        <v>144</v>
      </c>
      <c r="F77" s="242" t="s">
        <v>22</v>
      </c>
      <c r="G77" s="243">
        <v>500000</v>
      </c>
      <c r="H77" s="243">
        <v>500000</v>
      </c>
      <c r="I77" s="243">
        <v>500000</v>
      </c>
      <c r="J77" s="243">
        <v>500000</v>
      </c>
      <c r="K77" s="243">
        <v>500000</v>
      </c>
      <c r="L77" s="243">
        <v>500000</v>
      </c>
      <c r="M77" s="243">
        <v>500000</v>
      </c>
      <c r="N77" s="243">
        <v>500000</v>
      </c>
      <c r="O77" s="243">
        <v>500000</v>
      </c>
      <c r="P77" s="243">
        <v>500000</v>
      </c>
      <c r="Q77" s="243">
        <v>500000</v>
      </c>
      <c r="R77" s="243">
        <v>500000</v>
      </c>
      <c r="S77" s="244">
        <f t="shared" ref="S77" si="27">SUM(G77:R77)</f>
        <v>6000000</v>
      </c>
      <c r="T77" s="245">
        <f t="shared" ref="T77" si="28">S77/12</f>
        <v>500000</v>
      </c>
      <c r="U77" s="301">
        <f t="shared" ref="U77" si="29">SUM(S77:T77)</f>
        <v>6500000</v>
      </c>
      <c r="V77" s="264"/>
      <c r="W77" s="227"/>
      <c r="X77" s="227"/>
      <c r="Y77" s="227"/>
      <c r="Z77" s="227"/>
      <c r="AA77" s="227"/>
      <c r="AB77" s="227"/>
      <c r="AC77" s="227"/>
      <c r="AD77" s="227"/>
      <c r="AE77" s="227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236"/>
    </row>
    <row r="78" spans="1:94" s="229" customFormat="1" ht="39.950000000000003" customHeight="1" thickTop="1" thickBot="1" x14ac:dyDescent="0.45">
      <c r="A78" s="247">
        <v>48</v>
      </c>
      <c r="B78" s="240"/>
      <c r="C78" s="249">
        <v>4230257</v>
      </c>
      <c r="D78" s="263" t="s">
        <v>354</v>
      </c>
      <c r="E78" s="241">
        <v>144</v>
      </c>
      <c r="F78" s="242" t="s">
        <v>22</v>
      </c>
      <c r="G78" s="243">
        <v>700000</v>
      </c>
      <c r="H78" s="243">
        <v>700000</v>
      </c>
      <c r="I78" s="243">
        <v>700000</v>
      </c>
      <c r="J78" s="243">
        <v>700000</v>
      </c>
      <c r="K78" s="243">
        <v>700000</v>
      </c>
      <c r="L78" s="243">
        <v>700000</v>
      </c>
      <c r="M78" s="243">
        <v>700000</v>
      </c>
      <c r="N78" s="243">
        <v>700000</v>
      </c>
      <c r="O78" s="243">
        <v>700000</v>
      </c>
      <c r="P78" s="243">
        <v>700000</v>
      </c>
      <c r="Q78" s="243">
        <v>700000</v>
      </c>
      <c r="R78" s="243">
        <v>700000</v>
      </c>
      <c r="S78" s="244">
        <f t="shared" si="9"/>
        <v>8400000</v>
      </c>
      <c r="T78" s="245">
        <f t="shared" si="10"/>
        <v>700000</v>
      </c>
      <c r="U78" s="301">
        <f t="shared" si="11"/>
        <v>9100000</v>
      </c>
      <c r="V78" s="264"/>
      <c r="W78" s="227"/>
      <c r="X78" s="227"/>
      <c r="Y78" s="227"/>
      <c r="Z78" s="227"/>
      <c r="AA78" s="227"/>
      <c r="AB78" s="227"/>
      <c r="AC78" s="227"/>
      <c r="AD78" s="227"/>
      <c r="AE78" s="227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236"/>
    </row>
    <row r="79" spans="1:94" s="229" customFormat="1" ht="39.950000000000003" customHeight="1" thickTop="1" thickBot="1" x14ac:dyDescent="0.45">
      <c r="A79" s="247">
        <v>49</v>
      </c>
      <c r="B79" s="240"/>
      <c r="C79" s="249">
        <v>6183870</v>
      </c>
      <c r="D79" s="263" t="s">
        <v>355</v>
      </c>
      <c r="E79" s="241">
        <v>144</v>
      </c>
      <c r="F79" s="242" t="s">
        <v>22</v>
      </c>
      <c r="G79" s="243">
        <v>1000000</v>
      </c>
      <c r="H79" s="243">
        <v>1000000</v>
      </c>
      <c r="I79" s="243">
        <v>1000000</v>
      </c>
      <c r="J79" s="243">
        <v>1000000</v>
      </c>
      <c r="K79" s="243">
        <v>1000000</v>
      </c>
      <c r="L79" s="243">
        <v>1000000</v>
      </c>
      <c r="M79" s="243">
        <v>1000000</v>
      </c>
      <c r="N79" s="243">
        <v>1000000</v>
      </c>
      <c r="O79" s="243">
        <v>1000000</v>
      </c>
      <c r="P79" s="243">
        <v>1000000</v>
      </c>
      <c r="Q79" s="243">
        <v>1000000</v>
      </c>
      <c r="R79" s="243">
        <v>1000000</v>
      </c>
      <c r="S79" s="244">
        <f t="shared" si="9"/>
        <v>12000000</v>
      </c>
      <c r="T79" s="245">
        <f t="shared" si="10"/>
        <v>1000000</v>
      </c>
      <c r="U79" s="301">
        <f t="shared" si="11"/>
        <v>13000000</v>
      </c>
      <c r="V79" s="264"/>
      <c r="W79" s="227"/>
      <c r="X79" s="227"/>
      <c r="Y79" s="227"/>
      <c r="Z79" s="227"/>
      <c r="AA79" s="227"/>
      <c r="AB79" s="227"/>
      <c r="AC79" s="227"/>
      <c r="AD79" s="227"/>
      <c r="AE79" s="227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236"/>
    </row>
    <row r="80" spans="1:94" s="229" customFormat="1" ht="39.950000000000003" customHeight="1" thickTop="1" thickBot="1" x14ac:dyDescent="0.45">
      <c r="A80" s="247">
        <v>50</v>
      </c>
      <c r="B80" s="240"/>
      <c r="C80" s="249">
        <v>3321435</v>
      </c>
      <c r="D80" s="263" t="s">
        <v>343</v>
      </c>
      <c r="E80" s="241">
        <v>144</v>
      </c>
      <c r="F80" s="242" t="s">
        <v>22</v>
      </c>
      <c r="G80" s="243">
        <v>2800000</v>
      </c>
      <c r="H80" s="243">
        <v>2800000</v>
      </c>
      <c r="I80" s="243">
        <v>2800000</v>
      </c>
      <c r="J80" s="243">
        <v>2800000</v>
      </c>
      <c r="K80" s="243">
        <v>2800000</v>
      </c>
      <c r="L80" s="243">
        <v>2800000</v>
      </c>
      <c r="M80" s="243">
        <v>2800000</v>
      </c>
      <c r="N80" s="243">
        <v>2800000</v>
      </c>
      <c r="O80" s="243">
        <v>2800000</v>
      </c>
      <c r="P80" s="243">
        <v>2800000</v>
      </c>
      <c r="Q80" s="243">
        <v>2800000</v>
      </c>
      <c r="R80" s="243">
        <v>2800000</v>
      </c>
      <c r="S80" s="244">
        <f t="shared" si="9"/>
        <v>33600000</v>
      </c>
      <c r="T80" s="245">
        <f t="shared" si="10"/>
        <v>2800000</v>
      </c>
      <c r="U80" s="301">
        <f t="shared" si="11"/>
        <v>36400000</v>
      </c>
      <c r="V80" s="264"/>
      <c r="W80" s="227"/>
      <c r="X80" s="227"/>
      <c r="Y80" s="227"/>
      <c r="Z80" s="227"/>
      <c r="AA80" s="227"/>
      <c r="AB80" s="227"/>
      <c r="AC80" s="227"/>
      <c r="AD80" s="227"/>
      <c r="AE80" s="227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236"/>
    </row>
    <row r="81" spans="1:93" s="227" customFormat="1" ht="39.950000000000003" customHeight="1" thickTop="1" thickBot="1" x14ac:dyDescent="0.35">
      <c r="A81" s="279">
        <v>51</v>
      </c>
      <c r="B81" s="292"/>
      <c r="C81" s="271">
        <v>3340265</v>
      </c>
      <c r="D81" s="294" t="s">
        <v>356</v>
      </c>
      <c r="E81" s="241">
        <v>144</v>
      </c>
      <c r="F81" s="242" t="s">
        <v>22</v>
      </c>
      <c r="G81" s="243">
        <v>3500000</v>
      </c>
      <c r="H81" s="243">
        <v>3500000</v>
      </c>
      <c r="I81" s="243">
        <v>3500000</v>
      </c>
      <c r="J81" s="243">
        <v>3500000</v>
      </c>
      <c r="K81" s="243">
        <v>3500000</v>
      </c>
      <c r="L81" s="243">
        <v>3500000</v>
      </c>
      <c r="M81" s="243">
        <v>3500000</v>
      </c>
      <c r="N81" s="243">
        <v>3500000</v>
      </c>
      <c r="O81" s="243">
        <v>3500000</v>
      </c>
      <c r="P81" s="243">
        <v>3500000</v>
      </c>
      <c r="Q81" s="243">
        <v>3500000</v>
      </c>
      <c r="R81" s="243">
        <v>3500000</v>
      </c>
      <c r="S81" s="244">
        <f t="shared" si="9"/>
        <v>42000000</v>
      </c>
      <c r="T81" s="245">
        <f t="shared" si="10"/>
        <v>3500000</v>
      </c>
      <c r="U81" s="300">
        <f>SUM(S81:T82)</f>
        <v>53083333.333333336</v>
      </c>
      <c r="V81" s="291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</row>
    <row r="82" spans="1:93" s="227" customFormat="1" ht="39.950000000000003" customHeight="1" thickTop="1" thickBot="1" x14ac:dyDescent="0.35">
      <c r="A82" s="280"/>
      <c r="B82" s="293"/>
      <c r="C82" s="272"/>
      <c r="D82" s="294"/>
      <c r="E82" s="241">
        <v>144</v>
      </c>
      <c r="F82" s="242" t="s">
        <v>327</v>
      </c>
      <c r="G82" s="243">
        <v>0</v>
      </c>
      <c r="H82" s="243">
        <v>0</v>
      </c>
      <c r="I82" s="243">
        <v>0</v>
      </c>
      <c r="J82" s="243">
        <v>0</v>
      </c>
      <c r="K82" s="243">
        <v>0</v>
      </c>
      <c r="L82" s="243">
        <v>1000000</v>
      </c>
      <c r="M82" s="243">
        <v>1000000</v>
      </c>
      <c r="N82" s="243">
        <v>1000000</v>
      </c>
      <c r="O82" s="243">
        <v>1000000</v>
      </c>
      <c r="P82" s="243">
        <v>1000000</v>
      </c>
      <c r="Q82" s="243">
        <v>1000000</v>
      </c>
      <c r="R82" s="243">
        <v>1000000</v>
      </c>
      <c r="S82" s="244">
        <f t="shared" si="9"/>
        <v>7000000</v>
      </c>
      <c r="T82" s="245">
        <f t="shared" si="10"/>
        <v>583333.33333333337</v>
      </c>
      <c r="U82" s="300"/>
      <c r="V82" s="291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</row>
    <row r="83" spans="1:93" s="227" customFormat="1" ht="39.950000000000003" customHeight="1" thickTop="1" thickBot="1" x14ac:dyDescent="0.45">
      <c r="A83" s="247">
        <v>52</v>
      </c>
      <c r="B83" s="240"/>
      <c r="C83" s="249">
        <v>7323419</v>
      </c>
      <c r="D83" s="263" t="s">
        <v>364</v>
      </c>
      <c r="E83" s="241">
        <v>144</v>
      </c>
      <c r="F83" s="242" t="s">
        <v>22</v>
      </c>
      <c r="G83" s="243">
        <v>2000000</v>
      </c>
      <c r="H83" s="243">
        <v>2000000</v>
      </c>
      <c r="I83" s="243">
        <v>2000000</v>
      </c>
      <c r="J83" s="243">
        <v>2000000</v>
      </c>
      <c r="K83" s="243">
        <v>2000000</v>
      </c>
      <c r="L83" s="243">
        <v>2000000</v>
      </c>
      <c r="M83" s="243">
        <v>2000000</v>
      </c>
      <c r="N83" s="243">
        <v>2000000</v>
      </c>
      <c r="O83" s="243">
        <v>2000000</v>
      </c>
      <c r="P83" s="243">
        <v>2000000</v>
      </c>
      <c r="Q83" s="243">
        <v>2000000</v>
      </c>
      <c r="R83" s="243">
        <v>2000000</v>
      </c>
      <c r="S83" s="244">
        <f t="shared" si="9"/>
        <v>24000000</v>
      </c>
      <c r="T83" s="245">
        <f t="shared" si="10"/>
        <v>2000000</v>
      </c>
      <c r="U83" s="301">
        <f t="shared" si="11"/>
        <v>26000000</v>
      </c>
      <c r="V83" s="265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</row>
    <row r="84" spans="1:93" s="226" customFormat="1" ht="46.5" customHeight="1" thickTop="1" x14ac:dyDescent="0.5">
      <c r="A84" s="286">
        <v>52</v>
      </c>
      <c r="B84" s="287"/>
      <c r="C84" s="287"/>
      <c r="D84" s="287"/>
      <c r="E84" s="287"/>
      <c r="F84" s="288"/>
      <c r="G84" s="224">
        <f>SUM(G16:G83)</f>
        <v>134200000</v>
      </c>
      <c r="H84" s="224">
        <f t="shared" ref="H84:R84" si="30">SUM(H16:H83)</f>
        <v>134200000</v>
      </c>
      <c r="I84" s="224">
        <f t="shared" si="30"/>
        <v>134200000</v>
      </c>
      <c r="J84" s="224">
        <f t="shared" si="30"/>
        <v>134200000</v>
      </c>
      <c r="K84" s="224">
        <f t="shared" si="30"/>
        <v>134200000</v>
      </c>
      <c r="L84" s="224">
        <f t="shared" si="30"/>
        <v>135100000</v>
      </c>
      <c r="M84" s="224">
        <f t="shared" si="30"/>
        <v>134600000</v>
      </c>
      <c r="N84" s="224">
        <f t="shared" si="30"/>
        <v>134600000</v>
      </c>
      <c r="O84" s="224">
        <f t="shared" si="30"/>
        <v>134600000</v>
      </c>
      <c r="P84" s="224">
        <f t="shared" si="30"/>
        <v>134600000</v>
      </c>
      <c r="Q84" s="224">
        <f t="shared" si="30"/>
        <v>134600000</v>
      </c>
      <c r="R84" s="224">
        <f t="shared" si="30"/>
        <v>134600000</v>
      </c>
      <c r="S84" s="224">
        <f>SUM(S16:S83)</f>
        <v>1613700000</v>
      </c>
      <c r="T84" s="224">
        <f>SUM(T16:T83)</f>
        <v>134475000</v>
      </c>
      <c r="U84" s="225">
        <f>SUM(U16:U83)</f>
        <v>1748175000.0000002</v>
      </c>
      <c r="V84" s="261"/>
    </row>
    <row r="85" spans="1:93" s="3" customFormat="1" ht="28.5" customHeight="1" x14ac:dyDescent="0.3">
      <c r="A85" s="4"/>
      <c r="B85" s="160"/>
      <c r="C85" s="234"/>
      <c r="D85" s="6"/>
      <c r="E85" s="5"/>
      <c r="F85" s="231"/>
      <c r="G85" s="19"/>
      <c r="H85" s="11"/>
      <c r="I85" s="12"/>
      <c r="J85" s="12"/>
      <c r="K85" s="12"/>
      <c r="L85" s="13"/>
      <c r="M85" s="13"/>
      <c r="N85" s="13"/>
      <c r="O85" s="13"/>
      <c r="P85" s="13"/>
      <c r="Q85" s="14"/>
      <c r="R85" s="13"/>
      <c r="S85" s="15"/>
      <c r="T85" s="15"/>
      <c r="U85" s="223"/>
    </row>
    <row r="86" spans="1:93" s="3" customFormat="1" ht="28.5" customHeight="1" x14ac:dyDescent="0.3">
      <c r="A86" s="4"/>
      <c r="B86" s="160"/>
      <c r="C86" s="235"/>
      <c r="D86" s="5"/>
      <c r="E86" s="1"/>
      <c r="F86" s="232"/>
      <c r="G86" s="20"/>
      <c r="H86" s="16"/>
      <c r="I86" s="13"/>
      <c r="J86" s="13"/>
      <c r="K86" s="13"/>
      <c r="L86" s="13"/>
      <c r="M86" s="13"/>
      <c r="N86" s="13"/>
      <c r="O86" s="13"/>
      <c r="P86" s="13"/>
      <c r="Q86" s="14"/>
      <c r="R86" s="13"/>
      <c r="S86" s="15"/>
      <c r="T86" s="15"/>
      <c r="U86" s="223"/>
    </row>
  </sheetData>
  <mergeCells count="100">
    <mergeCell ref="A48:A49"/>
    <mergeCell ref="A52:A53"/>
    <mergeCell ref="A81:A82"/>
    <mergeCell ref="F2:I2"/>
    <mergeCell ref="F3:I3"/>
    <mergeCell ref="F4:I4"/>
    <mergeCell ref="F5:I5"/>
    <mergeCell ref="F6:I6"/>
    <mergeCell ref="F7:I7"/>
    <mergeCell ref="B50:B51"/>
    <mergeCell ref="C50:C51"/>
    <mergeCell ref="D50:D51"/>
    <mergeCell ref="D46:D47"/>
    <mergeCell ref="B48:B49"/>
    <mergeCell ref="C48:C49"/>
    <mergeCell ref="D48:D49"/>
    <mergeCell ref="U52:U53"/>
    <mergeCell ref="V52:V53"/>
    <mergeCell ref="C81:C82"/>
    <mergeCell ref="B81:B82"/>
    <mergeCell ref="D81:D82"/>
    <mergeCell ref="U81:U82"/>
    <mergeCell ref="V81:V82"/>
    <mergeCell ref="B52:B53"/>
    <mergeCell ref="C52:C53"/>
    <mergeCell ref="D52:D53"/>
    <mergeCell ref="U42:U43"/>
    <mergeCell ref="V42:V43"/>
    <mergeCell ref="U44:U45"/>
    <mergeCell ref="V44:V45"/>
    <mergeCell ref="V46:V47"/>
    <mergeCell ref="U46:U47"/>
    <mergeCell ref="U48:U49"/>
    <mergeCell ref="V48:V49"/>
    <mergeCell ref="U50:U51"/>
    <mergeCell ref="V50:V51"/>
    <mergeCell ref="V16:V17"/>
    <mergeCell ref="V30:V31"/>
    <mergeCell ref="V32:V33"/>
    <mergeCell ref="U34:U35"/>
    <mergeCell ref="V34:V35"/>
    <mergeCell ref="U36:U37"/>
    <mergeCell ref="V36:V37"/>
    <mergeCell ref="V38:V39"/>
    <mergeCell ref="U40:U41"/>
    <mergeCell ref="V40:V41"/>
    <mergeCell ref="V19:V20"/>
    <mergeCell ref="U38:U39"/>
    <mergeCell ref="A32:A33"/>
    <mergeCell ref="A34:A35"/>
    <mergeCell ref="A36:A37"/>
    <mergeCell ref="A38:A39"/>
    <mergeCell ref="A40:A41"/>
    <mergeCell ref="A84:F84"/>
    <mergeCell ref="B40:B41"/>
    <mergeCell ref="C40:C41"/>
    <mergeCell ref="D40:D41"/>
    <mergeCell ref="B42:B43"/>
    <mergeCell ref="C42:C43"/>
    <mergeCell ref="D42:D43"/>
    <mergeCell ref="B44:B45"/>
    <mergeCell ref="C44:C45"/>
    <mergeCell ref="D44:D45"/>
    <mergeCell ref="B46:B47"/>
    <mergeCell ref="C46:C47"/>
    <mergeCell ref="A42:A43"/>
    <mergeCell ref="A44:A45"/>
    <mergeCell ref="A46:A47"/>
    <mergeCell ref="A50:A51"/>
    <mergeCell ref="A12:S12"/>
    <mergeCell ref="U30:U31"/>
    <mergeCell ref="U32:U33"/>
    <mergeCell ref="A30:A31"/>
    <mergeCell ref="B30:B31"/>
    <mergeCell ref="C30:C31"/>
    <mergeCell ref="A16:A17"/>
    <mergeCell ref="B16:B17"/>
    <mergeCell ref="C16:C17"/>
    <mergeCell ref="D16:D17"/>
    <mergeCell ref="A13:U13"/>
    <mergeCell ref="A14:U14"/>
    <mergeCell ref="U16:U17"/>
    <mergeCell ref="A19:A20"/>
    <mergeCell ref="D32:D33"/>
    <mergeCell ref="C32:C33"/>
    <mergeCell ref="B19:B20"/>
    <mergeCell ref="C19:C20"/>
    <mergeCell ref="D19:D20"/>
    <mergeCell ref="U19:U20"/>
    <mergeCell ref="C38:C39"/>
    <mergeCell ref="D38:D39"/>
    <mergeCell ref="B32:B33"/>
    <mergeCell ref="D30:D31"/>
    <mergeCell ref="B38:B39"/>
    <mergeCell ref="B34:B35"/>
    <mergeCell ref="C34:C35"/>
    <mergeCell ref="D34:D35"/>
    <mergeCell ref="B36:B37"/>
    <mergeCell ref="C36:C37"/>
    <mergeCell ref="D36:D37"/>
  </mergeCells>
  <conditionalFormatting sqref="D83">
    <cfRule type="containsText" dxfId="11" priority="7" operator="containsText" text="COBRO">
      <formula>NOT(ISERROR(SEARCH("COBRO",D83)))</formula>
    </cfRule>
  </conditionalFormatting>
  <conditionalFormatting sqref="D83">
    <cfRule type="containsText" dxfId="10" priority="8" operator="containsText" text="NO COBRO">
      <formula>NOT(ISERROR(SEARCH("NO COBRO",D83)))</formula>
    </cfRule>
  </conditionalFormatting>
  <conditionalFormatting sqref="D77">
    <cfRule type="containsText" dxfId="9" priority="5" operator="containsText" text="COBRO">
      <formula>NOT(ISERROR(SEARCH("COBRO",D77)))</formula>
    </cfRule>
  </conditionalFormatting>
  <conditionalFormatting sqref="D77">
    <cfRule type="containsText" dxfId="8" priority="6" operator="containsText" text="NO COBRO">
      <formula>NOT(ISERROR(SEARCH("NO COBRO",D77)))</formula>
    </cfRule>
  </conditionalFormatting>
  <conditionalFormatting sqref="D78">
    <cfRule type="containsText" dxfId="7" priority="3" operator="containsText" text="COBRO">
      <formula>NOT(ISERROR(SEARCH("COBRO",D78)))</formula>
    </cfRule>
  </conditionalFormatting>
  <conditionalFormatting sqref="D78">
    <cfRule type="containsText" dxfId="6" priority="4" operator="containsText" text="NO COBRO">
      <formula>NOT(ISERROR(SEARCH("NO COBRO",D78)))</formula>
    </cfRule>
  </conditionalFormatting>
  <conditionalFormatting sqref="D79">
    <cfRule type="containsText" dxfId="5" priority="1" operator="containsText" text="COBRO">
      <formula>NOT(ISERROR(SEARCH("COBRO",D79)))</formula>
    </cfRule>
  </conditionalFormatting>
  <conditionalFormatting sqref="D79">
    <cfRule type="containsText" dxfId="4" priority="2" operator="containsText" text="NO COBRO">
      <formula>NOT(ISERROR(SEARCH("NO COBRO",D79)))</formula>
    </cfRule>
  </conditionalFormatting>
  <pageMargins left="0.15748031496062992" right="0.15748031496062992" top="0.19685039370078741" bottom="0.47244094488188981" header="0.15748031496062992" footer="0.15748031496062992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40"/>
    <col min="17" max="17" width="11.42578125" style="41"/>
    <col min="18" max="18" width="11.42578125" style="42"/>
    <col min="21" max="22" width="11.42578125" style="43"/>
  </cols>
  <sheetData>
    <row r="1" spans="1:22" x14ac:dyDescent="0.25">
      <c r="A1" t="s">
        <v>101</v>
      </c>
    </row>
    <row r="5" spans="1:22" ht="15" customHeight="1" x14ac:dyDescent="0.25">
      <c r="A5" s="141" t="s">
        <v>102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</row>
    <row r="6" spans="1:22" ht="15" customHeight="1" x14ac:dyDescent="0.2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</row>
    <row r="7" spans="1:22" ht="21" x14ac:dyDescent="0.25">
      <c r="A7" s="44"/>
      <c r="B7" s="44"/>
      <c r="C7" s="45"/>
      <c r="D7" s="45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6"/>
      <c r="R7" s="44"/>
      <c r="S7" s="44"/>
      <c r="T7" s="44"/>
    </row>
    <row r="8" spans="1:22" s="47" customFormat="1" x14ac:dyDescent="0.2">
      <c r="B8" s="48" t="s">
        <v>103</v>
      </c>
      <c r="C8" s="49"/>
      <c r="D8" s="50" t="s">
        <v>104</v>
      </c>
      <c r="E8" s="49"/>
      <c r="Q8" s="51"/>
      <c r="R8" s="52"/>
      <c r="U8" s="53"/>
      <c r="V8" s="53"/>
    </row>
    <row r="9" spans="1:22" s="47" customFormat="1" x14ac:dyDescent="0.2">
      <c r="B9" s="48" t="s">
        <v>105</v>
      </c>
      <c r="C9" s="49"/>
      <c r="D9" s="50" t="s">
        <v>106</v>
      </c>
      <c r="E9" s="49"/>
      <c r="Q9" s="51"/>
      <c r="R9" s="52"/>
      <c r="U9" s="53"/>
      <c r="V9" s="53"/>
    </row>
    <row r="10" spans="1:22" s="47" customFormat="1" x14ac:dyDescent="0.2">
      <c r="B10" s="48" t="s">
        <v>107</v>
      </c>
      <c r="C10" s="49"/>
      <c r="D10" s="50" t="s">
        <v>108</v>
      </c>
      <c r="E10" s="49"/>
      <c r="Q10" s="51"/>
      <c r="R10" s="52"/>
      <c r="U10" s="53"/>
      <c r="V10" s="53"/>
    </row>
    <row r="11" spans="1:22" s="47" customFormat="1" x14ac:dyDescent="0.2">
      <c r="B11" s="54"/>
      <c r="C11" s="54"/>
      <c r="D11" s="54"/>
      <c r="Q11" s="51"/>
      <c r="R11" s="52"/>
      <c r="U11" s="53"/>
      <c r="V11" s="53"/>
    </row>
    <row r="12" spans="1:22" ht="15" customHeight="1" x14ac:dyDescent="0.25">
      <c r="A12" s="142" t="s">
        <v>109</v>
      </c>
      <c r="B12" s="143" t="s">
        <v>110</v>
      </c>
      <c r="C12" s="142" t="s">
        <v>111</v>
      </c>
      <c r="D12" s="142" t="s">
        <v>112</v>
      </c>
      <c r="E12" s="142" t="s">
        <v>0</v>
      </c>
      <c r="F12" s="142" t="s">
        <v>1</v>
      </c>
      <c r="G12" s="142" t="s">
        <v>2</v>
      </c>
      <c r="H12" s="142" t="s">
        <v>3</v>
      </c>
      <c r="I12" s="142" t="s">
        <v>4</v>
      </c>
      <c r="J12" s="142" t="s">
        <v>5</v>
      </c>
      <c r="K12" s="142" t="s">
        <v>6</v>
      </c>
      <c r="L12" s="142" t="s">
        <v>7</v>
      </c>
      <c r="M12" s="142" t="s">
        <v>113</v>
      </c>
      <c r="N12" s="142" t="s">
        <v>9</v>
      </c>
      <c r="O12" s="142" t="s">
        <v>10</v>
      </c>
      <c r="P12" s="142" t="s">
        <v>11</v>
      </c>
      <c r="Q12" s="144" t="s">
        <v>114</v>
      </c>
      <c r="R12" s="145" t="s">
        <v>115</v>
      </c>
      <c r="S12" s="146" t="s">
        <v>116</v>
      </c>
      <c r="T12" s="142" t="s">
        <v>117</v>
      </c>
    </row>
    <row r="13" spans="1:22" x14ac:dyDescent="0.25">
      <c r="A13" s="147"/>
      <c r="B13" s="148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9"/>
      <c r="R13" s="150"/>
      <c r="S13" s="151"/>
      <c r="T13" s="147"/>
    </row>
    <row r="14" spans="1:22" s="2" customFormat="1" ht="45" x14ac:dyDescent="0.25">
      <c r="A14" s="55">
        <v>1</v>
      </c>
      <c r="B14" s="9">
        <v>2195253</v>
      </c>
      <c r="C14" s="22" t="s">
        <v>23</v>
      </c>
      <c r="D14" s="56" t="s">
        <v>118</v>
      </c>
      <c r="E14" s="25">
        <v>250000</v>
      </c>
      <c r="F14" s="38">
        <v>250000</v>
      </c>
      <c r="G14" s="38">
        <v>250000</v>
      </c>
      <c r="H14" s="38">
        <v>250000</v>
      </c>
      <c r="I14" s="38">
        <v>250000</v>
      </c>
      <c r="J14" s="38">
        <v>250000</v>
      </c>
      <c r="K14" s="25">
        <v>250000</v>
      </c>
      <c r="L14" s="38">
        <v>250000</v>
      </c>
      <c r="M14" s="38">
        <v>250000</v>
      </c>
      <c r="N14" s="25">
        <v>250000</v>
      </c>
      <c r="O14" s="25">
        <v>250000</v>
      </c>
      <c r="P14" s="39">
        <v>250000</v>
      </c>
      <c r="Q14" s="57">
        <f>SUM(E14:P14)</f>
        <v>3000000</v>
      </c>
      <c r="R14" s="58"/>
      <c r="S14" s="59">
        <f>(Q14/12)-R14</f>
        <v>250000</v>
      </c>
      <c r="T14" s="60"/>
      <c r="U14" s="61"/>
      <c r="V14" s="62"/>
    </row>
    <row r="15" spans="1:22" s="2" customFormat="1" ht="33.75" x14ac:dyDescent="0.25">
      <c r="A15" s="55">
        <v>2</v>
      </c>
      <c r="B15" s="23">
        <v>1247058</v>
      </c>
      <c r="C15" s="24" t="s">
        <v>24</v>
      </c>
      <c r="D15" s="56" t="s">
        <v>119</v>
      </c>
      <c r="E15" s="25">
        <v>0</v>
      </c>
      <c r="F15" s="38">
        <v>250000</v>
      </c>
      <c r="G15" s="38">
        <v>250000</v>
      </c>
      <c r="H15" s="38">
        <v>250000</v>
      </c>
      <c r="I15" s="38">
        <v>250000</v>
      </c>
      <c r="J15" s="38">
        <v>250000</v>
      </c>
      <c r="K15" s="25">
        <v>250000</v>
      </c>
      <c r="L15" s="38">
        <v>250000</v>
      </c>
      <c r="M15" s="38">
        <v>250000</v>
      </c>
      <c r="N15" s="25">
        <v>250000</v>
      </c>
      <c r="O15" s="25">
        <v>250000</v>
      </c>
      <c r="P15" s="39">
        <v>250000</v>
      </c>
      <c r="Q15" s="57">
        <f t="shared" ref="Q15:Q78" si="0">SUM(E15:P15)</f>
        <v>2750000</v>
      </c>
      <c r="R15" s="58"/>
      <c r="S15" s="59">
        <f t="shared" ref="S15:S78" si="1">(Q15/12)-R15</f>
        <v>229166.66666666666</v>
      </c>
      <c r="T15" s="60"/>
      <c r="U15" s="61"/>
      <c r="V15" s="62"/>
    </row>
    <row r="16" spans="1:22" s="2" customFormat="1" ht="33.75" x14ac:dyDescent="0.25">
      <c r="A16" s="55">
        <v>3</v>
      </c>
      <c r="B16" s="23">
        <v>674207</v>
      </c>
      <c r="C16" s="24" t="s">
        <v>25</v>
      </c>
      <c r="D16" s="56" t="s">
        <v>120</v>
      </c>
      <c r="E16" s="25">
        <v>0</v>
      </c>
      <c r="F16" s="38">
        <v>0</v>
      </c>
      <c r="G16" s="38">
        <v>250000</v>
      </c>
      <c r="H16" s="38">
        <v>250000</v>
      </c>
      <c r="I16" s="38">
        <v>250000</v>
      </c>
      <c r="J16" s="38">
        <v>250000</v>
      </c>
      <c r="K16" s="25">
        <v>250000</v>
      </c>
      <c r="L16" s="38">
        <v>250000</v>
      </c>
      <c r="M16" s="38">
        <v>250000</v>
      </c>
      <c r="N16" s="25">
        <v>250000</v>
      </c>
      <c r="O16" s="25">
        <v>250000</v>
      </c>
      <c r="P16" s="39">
        <v>250000</v>
      </c>
      <c r="Q16" s="57">
        <f t="shared" si="0"/>
        <v>2500000</v>
      </c>
      <c r="R16" s="58"/>
      <c r="S16" s="59">
        <f t="shared" si="1"/>
        <v>208333.33333333334</v>
      </c>
      <c r="T16" s="60"/>
      <c r="U16" s="61"/>
      <c r="V16" s="62"/>
    </row>
    <row r="17" spans="1:22" s="2" customFormat="1" ht="33.75" x14ac:dyDescent="0.25">
      <c r="A17" s="55">
        <v>4</v>
      </c>
      <c r="B17" s="23">
        <v>4047847</v>
      </c>
      <c r="C17" s="24" t="s">
        <v>26</v>
      </c>
      <c r="D17" s="56" t="s">
        <v>121</v>
      </c>
      <c r="E17" s="25">
        <v>600000</v>
      </c>
      <c r="F17" s="25">
        <v>600000</v>
      </c>
      <c r="G17" s="25">
        <v>600000</v>
      </c>
      <c r="H17" s="38">
        <v>900000</v>
      </c>
      <c r="I17" s="38">
        <v>900000</v>
      </c>
      <c r="J17" s="38">
        <v>900000</v>
      </c>
      <c r="K17" s="25">
        <v>360000</v>
      </c>
      <c r="L17" s="38">
        <v>0</v>
      </c>
      <c r="M17" s="25">
        <v>900000</v>
      </c>
      <c r="N17" s="25">
        <v>900000</v>
      </c>
      <c r="O17" s="25">
        <v>900000</v>
      </c>
      <c r="P17" s="39">
        <v>900000</v>
      </c>
      <c r="Q17" s="57">
        <f t="shared" si="0"/>
        <v>8460000</v>
      </c>
      <c r="R17" s="58"/>
      <c r="S17" s="59">
        <f t="shared" si="1"/>
        <v>705000</v>
      </c>
      <c r="T17" s="60"/>
      <c r="U17" s="61"/>
      <c r="V17" s="62"/>
    </row>
    <row r="18" spans="1:22" s="2" customFormat="1" ht="45" x14ac:dyDescent="0.25">
      <c r="A18" s="55">
        <v>5</v>
      </c>
      <c r="B18" s="23">
        <v>4342942</v>
      </c>
      <c r="C18" s="24" t="s">
        <v>27</v>
      </c>
      <c r="D18" s="56" t="s">
        <v>122</v>
      </c>
      <c r="E18" s="25">
        <v>650000</v>
      </c>
      <c r="F18" s="25">
        <f>650000+350000</f>
        <v>1000000</v>
      </c>
      <c r="G18" s="25">
        <v>1000000</v>
      </c>
      <c r="H18" s="38">
        <v>1000000</v>
      </c>
      <c r="I18" s="38">
        <v>1000000</v>
      </c>
      <c r="J18" s="38">
        <v>1000000</v>
      </c>
      <c r="K18" s="25">
        <v>1000000</v>
      </c>
      <c r="L18" s="38">
        <v>1000000</v>
      </c>
      <c r="M18" s="38">
        <v>1000000</v>
      </c>
      <c r="N18" s="25">
        <v>1000000</v>
      </c>
      <c r="O18" s="25">
        <v>1000000</v>
      </c>
      <c r="P18" s="39">
        <v>1000000</v>
      </c>
      <c r="Q18" s="57">
        <f t="shared" si="0"/>
        <v>11650000</v>
      </c>
      <c r="R18" s="58"/>
      <c r="S18" s="59">
        <f t="shared" si="1"/>
        <v>970833.33333333337</v>
      </c>
      <c r="T18" s="60"/>
      <c r="U18" s="61"/>
      <c r="V18" s="62"/>
    </row>
    <row r="19" spans="1:22" s="2" customFormat="1" ht="33.75" x14ac:dyDescent="0.25">
      <c r="A19" s="55">
        <v>6</v>
      </c>
      <c r="B19" s="23">
        <v>1825838</v>
      </c>
      <c r="C19" s="24" t="s">
        <v>28</v>
      </c>
      <c r="D19" s="56" t="s">
        <v>123</v>
      </c>
      <c r="E19" s="25">
        <v>650000</v>
      </c>
      <c r="F19" s="25">
        <f>650000+350000</f>
        <v>1000000</v>
      </c>
      <c r="G19" s="25">
        <v>1000000</v>
      </c>
      <c r="H19" s="25">
        <v>1000000</v>
      </c>
      <c r="I19" s="38">
        <v>1000000</v>
      </c>
      <c r="J19" s="38">
        <v>1000000</v>
      </c>
      <c r="K19" s="25">
        <v>1000000</v>
      </c>
      <c r="L19" s="38">
        <v>1000000</v>
      </c>
      <c r="M19" s="38">
        <v>1000000</v>
      </c>
      <c r="N19" s="25">
        <v>1000000</v>
      </c>
      <c r="O19" s="25">
        <v>1000000</v>
      </c>
      <c r="P19" s="39">
        <v>1000000</v>
      </c>
      <c r="Q19" s="57">
        <f t="shared" si="0"/>
        <v>11650000</v>
      </c>
      <c r="R19" s="58"/>
      <c r="S19" s="59">
        <f t="shared" si="1"/>
        <v>970833.33333333337</v>
      </c>
      <c r="T19" s="60"/>
      <c r="U19" s="61"/>
      <c r="V19" s="62"/>
    </row>
    <row r="20" spans="1:22" s="2" customFormat="1" ht="45" x14ac:dyDescent="0.25">
      <c r="A20" s="55">
        <v>7</v>
      </c>
      <c r="B20" s="10">
        <v>4854405</v>
      </c>
      <c r="C20" s="24" t="s">
        <v>29</v>
      </c>
      <c r="D20" s="56" t="s">
        <v>124</v>
      </c>
      <c r="E20" s="25">
        <v>800000</v>
      </c>
      <c r="F20" s="25">
        <v>800000</v>
      </c>
      <c r="G20" s="25">
        <v>800000</v>
      </c>
      <c r="H20" s="25">
        <v>800000</v>
      </c>
      <c r="I20" s="38">
        <v>800000</v>
      </c>
      <c r="J20" s="38">
        <v>800000</v>
      </c>
      <c r="K20" s="25">
        <v>800000</v>
      </c>
      <c r="L20" s="38">
        <v>800000</v>
      </c>
      <c r="M20" s="38">
        <v>800000</v>
      </c>
      <c r="N20" s="25">
        <v>800000</v>
      </c>
      <c r="O20" s="25">
        <v>800000</v>
      </c>
      <c r="P20" s="39">
        <v>800000</v>
      </c>
      <c r="Q20" s="57">
        <f t="shared" si="0"/>
        <v>9600000</v>
      </c>
      <c r="R20" s="58"/>
      <c r="S20" s="59">
        <f t="shared" si="1"/>
        <v>800000</v>
      </c>
      <c r="T20" s="60"/>
      <c r="U20" s="61"/>
      <c r="V20" s="62"/>
    </row>
    <row r="21" spans="1:22" s="2" customFormat="1" ht="45" x14ac:dyDescent="0.25">
      <c r="A21" s="55">
        <v>8</v>
      </c>
      <c r="B21" s="23">
        <v>1622628</v>
      </c>
      <c r="C21" s="24" t="s">
        <v>30</v>
      </c>
      <c r="D21" s="56" t="s">
        <v>125</v>
      </c>
      <c r="E21" s="25">
        <v>800000</v>
      </c>
      <c r="F21" s="38">
        <v>800000</v>
      </c>
      <c r="G21" s="25">
        <v>800000</v>
      </c>
      <c r="H21" s="25">
        <v>800000</v>
      </c>
      <c r="I21" s="38">
        <v>800000</v>
      </c>
      <c r="J21" s="38">
        <v>800000</v>
      </c>
      <c r="K21" s="25">
        <v>800000</v>
      </c>
      <c r="L21" s="38">
        <v>800000</v>
      </c>
      <c r="M21" s="38">
        <v>800000</v>
      </c>
      <c r="N21" s="25">
        <v>800000</v>
      </c>
      <c r="O21" s="25">
        <v>800000</v>
      </c>
      <c r="P21" s="39">
        <v>800000</v>
      </c>
      <c r="Q21" s="57">
        <f t="shared" si="0"/>
        <v>9600000</v>
      </c>
      <c r="R21" s="58"/>
      <c r="S21" s="59">
        <f t="shared" si="1"/>
        <v>800000</v>
      </c>
      <c r="T21" s="60"/>
      <c r="U21" s="61"/>
      <c r="V21" s="62"/>
    </row>
    <row r="22" spans="1:22" s="2" customFormat="1" ht="45" x14ac:dyDescent="0.25">
      <c r="A22" s="55">
        <v>9</v>
      </c>
      <c r="B22" s="23">
        <v>3647154</v>
      </c>
      <c r="C22" s="24" t="s">
        <v>31</v>
      </c>
      <c r="D22" s="56" t="s">
        <v>126</v>
      </c>
      <c r="E22" s="25">
        <v>800000</v>
      </c>
      <c r="F22" s="38">
        <v>800000</v>
      </c>
      <c r="G22" s="25">
        <v>800000</v>
      </c>
      <c r="H22" s="25">
        <v>800000</v>
      </c>
      <c r="I22" s="38">
        <v>800000</v>
      </c>
      <c r="J22" s="38">
        <v>800000</v>
      </c>
      <c r="K22" s="25">
        <v>800000</v>
      </c>
      <c r="L22" s="38">
        <v>800000</v>
      </c>
      <c r="M22" s="38">
        <v>800000</v>
      </c>
      <c r="N22" s="25">
        <v>800000</v>
      </c>
      <c r="O22" s="25">
        <v>800000</v>
      </c>
      <c r="P22" s="39">
        <v>800000</v>
      </c>
      <c r="Q22" s="57">
        <f t="shared" si="0"/>
        <v>9600000</v>
      </c>
      <c r="R22" s="58"/>
      <c r="S22" s="59">
        <f t="shared" si="1"/>
        <v>800000</v>
      </c>
      <c r="T22" s="60"/>
      <c r="U22" s="61"/>
      <c r="V22" s="62"/>
    </row>
    <row r="23" spans="1:22" s="2" customFormat="1" ht="45" x14ac:dyDescent="0.25">
      <c r="A23" s="55">
        <v>10</v>
      </c>
      <c r="B23" s="23">
        <v>4497976</v>
      </c>
      <c r="C23" s="24" t="s">
        <v>32</v>
      </c>
      <c r="D23" s="56" t="s">
        <v>127</v>
      </c>
      <c r="E23" s="25">
        <v>900000</v>
      </c>
      <c r="F23" s="38">
        <v>900000</v>
      </c>
      <c r="G23" s="25">
        <v>900000</v>
      </c>
      <c r="H23" s="38">
        <v>900000</v>
      </c>
      <c r="I23" s="25">
        <v>900000</v>
      </c>
      <c r="J23" s="38">
        <v>900000</v>
      </c>
      <c r="K23" s="25">
        <v>360000</v>
      </c>
      <c r="L23" s="38">
        <v>0</v>
      </c>
      <c r="M23" s="38">
        <v>900000</v>
      </c>
      <c r="N23" s="25">
        <v>900000</v>
      </c>
      <c r="O23" s="25">
        <v>900000</v>
      </c>
      <c r="P23" s="39">
        <v>900000</v>
      </c>
      <c r="Q23" s="57">
        <f t="shared" si="0"/>
        <v>9360000</v>
      </c>
      <c r="R23" s="58"/>
      <c r="S23" s="59">
        <f t="shared" si="1"/>
        <v>780000</v>
      </c>
      <c r="T23" s="60"/>
      <c r="U23" s="61"/>
      <c r="V23" s="62"/>
    </row>
    <row r="24" spans="1:22" s="2" customFormat="1" ht="45" x14ac:dyDescent="0.25">
      <c r="A24" s="55">
        <v>11</v>
      </c>
      <c r="B24" s="10">
        <v>5150504</v>
      </c>
      <c r="C24" s="24" t="s">
        <v>33</v>
      </c>
      <c r="D24" s="56" t="s">
        <v>128</v>
      </c>
      <c r="E24" s="25">
        <v>900000</v>
      </c>
      <c r="F24" s="38">
        <v>900000</v>
      </c>
      <c r="G24" s="38">
        <v>900000</v>
      </c>
      <c r="H24" s="38">
        <v>900000</v>
      </c>
      <c r="I24" s="38">
        <v>900000</v>
      </c>
      <c r="J24" s="38">
        <v>900000</v>
      </c>
      <c r="K24" s="25">
        <v>900000</v>
      </c>
      <c r="L24" s="38">
        <v>900000</v>
      </c>
      <c r="M24" s="38">
        <v>900000</v>
      </c>
      <c r="N24" s="25">
        <v>900000</v>
      </c>
      <c r="O24" s="25">
        <v>900000</v>
      </c>
      <c r="P24" s="39">
        <v>900000</v>
      </c>
      <c r="Q24" s="57">
        <f t="shared" si="0"/>
        <v>10800000</v>
      </c>
      <c r="R24" s="58"/>
      <c r="S24" s="59">
        <f t="shared" si="1"/>
        <v>900000</v>
      </c>
      <c r="T24" s="60"/>
      <c r="U24" s="61"/>
      <c r="V24" s="62"/>
    </row>
    <row r="25" spans="1:22" s="2" customFormat="1" ht="45" x14ac:dyDescent="0.25">
      <c r="A25" s="55">
        <v>12</v>
      </c>
      <c r="B25" s="23">
        <v>5107522</v>
      </c>
      <c r="C25" s="24" t="s">
        <v>34</v>
      </c>
      <c r="D25" s="56" t="s">
        <v>129</v>
      </c>
      <c r="E25" s="25">
        <v>900000</v>
      </c>
      <c r="F25" s="38">
        <v>900000</v>
      </c>
      <c r="G25" s="38">
        <v>900000</v>
      </c>
      <c r="H25" s="38">
        <v>900000</v>
      </c>
      <c r="I25" s="38">
        <v>900000</v>
      </c>
      <c r="J25" s="38">
        <v>900000</v>
      </c>
      <c r="K25" s="25">
        <v>360000</v>
      </c>
      <c r="L25" s="38">
        <v>0</v>
      </c>
      <c r="M25" s="38">
        <v>900000</v>
      </c>
      <c r="N25" s="25">
        <v>900000</v>
      </c>
      <c r="O25" s="25">
        <v>900000</v>
      </c>
      <c r="P25" s="39">
        <v>900000</v>
      </c>
      <c r="Q25" s="57">
        <f t="shared" si="0"/>
        <v>9360000</v>
      </c>
      <c r="R25" s="58"/>
      <c r="S25" s="59">
        <f t="shared" si="1"/>
        <v>780000</v>
      </c>
      <c r="T25" s="60"/>
      <c r="U25" s="61"/>
      <c r="V25" s="62"/>
    </row>
    <row r="26" spans="1:22" s="2" customFormat="1" ht="33.75" x14ac:dyDescent="0.25">
      <c r="A26" s="55">
        <v>13</v>
      </c>
      <c r="B26" s="23">
        <v>4153152</v>
      </c>
      <c r="C26" s="24" t="s">
        <v>35</v>
      </c>
      <c r="D26" s="56" t="s">
        <v>130</v>
      </c>
      <c r="E26" s="25">
        <v>900000</v>
      </c>
      <c r="F26" s="38">
        <v>900000</v>
      </c>
      <c r="G26" s="38">
        <v>900000</v>
      </c>
      <c r="H26" s="38">
        <v>900000</v>
      </c>
      <c r="I26" s="38">
        <v>900000</v>
      </c>
      <c r="J26" s="38">
        <v>900000</v>
      </c>
      <c r="K26" s="25">
        <v>360000</v>
      </c>
      <c r="L26" s="38">
        <v>0</v>
      </c>
      <c r="M26" s="38">
        <v>900000</v>
      </c>
      <c r="N26" s="25">
        <v>900000</v>
      </c>
      <c r="O26" s="25">
        <v>900000</v>
      </c>
      <c r="P26" s="39">
        <v>900000</v>
      </c>
      <c r="Q26" s="57">
        <f t="shared" si="0"/>
        <v>9360000</v>
      </c>
      <c r="R26" s="58"/>
      <c r="S26" s="59">
        <f t="shared" si="1"/>
        <v>780000</v>
      </c>
      <c r="T26" s="60"/>
      <c r="U26" s="61"/>
      <c r="V26" s="62"/>
    </row>
    <row r="27" spans="1:22" s="2" customFormat="1" ht="45" x14ac:dyDescent="0.25">
      <c r="A27" s="55">
        <v>14</v>
      </c>
      <c r="B27" s="10">
        <v>5839447</v>
      </c>
      <c r="C27" s="24" t="s">
        <v>36</v>
      </c>
      <c r="D27" s="56" t="s">
        <v>131</v>
      </c>
      <c r="E27" s="25">
        <v>900000</v>
      </c>
      <c r="F27" s="38">
        <v>900000</v>
      </c>
      <c r="G27" s="38">
        <v>900000</v>
      </c>
      <c r="H27" s="38">
        <v>900000</v>
      </c>
      <c r="I27" s="38">
        <v>900000</v>
      </c>
      <c r="J27" s="38">
        <v>900000</v>
      </c>
      <c r="K27" s="25">
        <v>360000</v>
      </c>
      <c r="L27" s="38">
        <v>0</v>
      </c>
      <c r="M27" s="38">
        <v>900000</v>
      </c>
      <c r="N27" s="25">
        <v>900000</v>
      </c>
      <c r="O27" s="25">
        <v>900000</v>
      </c>
      <c r="P27" s="39">
        <v>900000</v>
      </c>
      <c r="Q27" s="57">
        <f t="shared" si="0"/>
        <v>9360000</v>
      </c>
      <c r="R27" s="58"/>
      <c r="S27" s="59">
        <f t="shared" si="1"/>
        <v>780000</v>
      </c>
      <c r="T27" s="60"/>
      <c r="U27" s="61"/>
      <c r="V27" s="62"/>
    </row>
    <row r="28" spans="1:22" s="2" customFormat="1" ht="22.5" x14ac:dyDescent="0.25">
      <c r="A28" s="55">
        <v>15</v>
      </c>
      <c r="B28" s="10">
        <v>5710249</v>
      </c>
      <c r="C28" s="24" t="s">
        <v>37</v>
      </c>
      <c r="D28" s="56" t="s">
        <v>131</v>
      </c>
      <c r="E28" s="25">
        <v>900000</v>
      </c>
      <c r="F28" s="38">
        <v>900000</v>
      </c>
      <c r="G28" s="38">
        <v>900000</v>
      </c>
      <c r="H28" s="38">
        <v>900000</v>
      </c>
      <c r="I28" s="38">
        <v>900000</v>
      </c>
      <c r="J28" s="38">
        <v>900000</v>
      </c>
      <c r="K28" s="25">
        <v>360000</v>
      </c>
      <c r="L28" s="38">
        <v>0</v>
      </c>
      <c r="M28" s="38">
        <v>900000</v>
      </c>
      <c r="N28" s="25">
        <v>900000</v>
      </c>
      <c r="O28" s="25">
        <v>900000</v>
      </c>
      <c r="P28" s="39">
        <v>900000</v>
      </c>
      <c r="Q28" s="57">
        <f t="shared" si="0"/>
        <v>9360000</v>
      </c>
      <c r="R28" s="58"/>
      <c r="S28" s="59">
        <f t="shared" si="1"/>
        <v>780000</v>
      </c>
      <c r="T28" s="60"/>
      <c r="U28" s="61"/>
      <c r="V28" s="62"/>
    </row>
    <row r="29" spans="1:22" s="2" customFormat="1" ht="45" x14ac:dyDescent="0.25">
      <c r="A29" s="55">
        <v>16</v>
      </c>
      <c r="B29" s="23">
        <v>5542075</v>
      </c>
      <c r="C29" s="24" t="s">
        <v>38</v>
      </c>
      <c r="D29" s="56" t="s">
        <v>132</v>
      </c>
      <c r="E29" s="25">
        <v>900000</v>
      </c>
      <c r="F29" s="38">
        <v>900000</v>
      </c>
      <c r="G29" s="38">
        <v>900000</v>
      </c>
      <c r="H29" s="38">
        <v>900000</v>
      </c>
      <c r="I29" s="38">
        <v>900000</v>
      </c>
      <c r="J29" s="38">
        <v>900000</v>
      </c>
      <c r="K29" s="25">
        <v>360000</v>
      </c>
      <c r="L29" s="38">
        <v>0</v>
      </c>
      <c r="M29" s="38">
        <v>0</v>
      </c>
      <c r="N29" s="25">
        <v>630000</v>
      </c>
      <c r="O29" s="25">
        <v>900000</v>
      </c>
      <c r="P29" s="39">
        <v>900000</v>
      </c>
      <c r="Q29" s="57">
        <f t="shared" si="0"/>
        <v>8190000</v>
      </c>
      <c r="R29" s="58"/>
      <c r="S29" s="59">
        <f t="shared" si="1"/>
        <v>682500</v>
      </c>
      <c r="T29" s="60"/>
      <c r="U29" s="61"/>
      <c r="V29" s="62"/>
    </row>
    <row r="30" spans="1:22" s="2" customFormat="1" ht="45" x14ac:dyDescent="0.25">
      <c r="A30" s="55">
        <v>17</v>
      </c>
      <c r="B30" s="10">
        <v>3727802</v>
      </c>
      <c r="C30" s="24" t="s">
        <v>39</v>
      </c>
      <c r="D30" s="56" t="s">
        <v>133</v>
      </c>
      <c r="E30" s="25">
        <v>510000</v>
      </c>
      <c r="F30" s="25">
        <v>900000</v>
      </c>
      <c r="G30" s="38">
        <v>900000</v>
      </c>
      <c r="H30" s="38">
        <v>900000</v>
      </c>
      <c r="I30" s="38">
        <v>900000</v>
      </c>
      <c r="J30" s="38">
        <v>900000</v>
      </c>
      <c r="K30" s="25">
        <v>360000</v>
      </c>
      <c r="L30" s="38">
        <v>0</v>
      </c>
      <c r="M30" s="38">
        <v>900000</v>
      </c>
      <c r="N30" s="25">
        <v>900000</v>
      </c>
      <c r="O30" s="25">
        <v>900000</v>
      </c>
      <c r="P30" s="39">
        <v>900000</v>
      </c>
      <c r="Q30" s="57">
        <f t="shared" si="0"/>
        <v>8970000</v>
      </c>
      <c r="R30" s="58"/>
      <c r="S30" s="59">
        <f t="shared" si="1"/>
        <v>747500</v>
      </c>
      <c r="T30" s="60"/>
      <c r="U30" s="61"/>
      <c r="V30" s="62"/>
    </row>
    <row r="31" spans="1:22" s="2" customFormat="1" ht="33.75" x14ac:dyDescent="0.25">
      <c r="A31" s="55">
        <v>18</v>
      </c>
      <c r="B31" s="23">
        <v>4571522</v>
      </c>
      <c r="C31" s="24" t="s">
        <v>40</v>
      </c>
      <c r="D31" s="56" t="s">
        <v>134</v>
      </c>
      <c r="E31" s="25">
        <v>900000</v>
      </c>
      <c r="F31" s="38">
        <v>900000</v>
      </c>
      <c r="G31" s="38">
        <v>900000</v>
      </c>
      <c r="H31" s="38">
        <v>900000</v>
      </c>
      <c r="I31" s="38">
        <v>900000</v>
      </c>
      <c r="J31" s="38">
        <v>900000</v>
      </c>
      <c r="K31" s="25">
        <v>900000</v>
      </c>
      <c r="L31" s="38">
        <v>900000</v>
      </c>
      <c r="M31" s="38">
        <v>900000</v>
      </c>
      <c r="N31" s="25">
        <v>900000</v>
      </c>
      <c r="O31" s="25">
        <v>900000</v>
      </c>
      <c r="P31" s="39">
        <v>900000</v>
      </c>
      <c r="Q31" s="57">
        <f t="shared" si="0"/>
        <v>10800000</v>
      </c>
      <c r="R31" s="58"/>
      <c r="S31" s="59">
        <f t="shared" si="1"/>
        <v>900000</v>
      </c>
      <c r="T31" s="60"/>
      <c r="U31" s="61"/>
      <c r="V31" s="62"/>
    </row>
    <row r="32" spans="1:22" s="2" customFormat="1" ht="33.75" x14ac:dyDescent="0.25">
      <c r="A32" s="55">
        <v>19</v>
      </c>
      <c r="B32" s="10">
        <v>5329700</v>
      </c>
      <c r="C32" s="24" t="s">
        <v>41</v>
      </c>
      <c r="D32" s="56" t="s">
        <v>131</v>
      </c>
      <c r="E32" s="25">
        <v>900000</v>
      </c>
      <c r="F32" s="38">
        <v>900000</v>
      </c>
      <c r="G32" s="38">
        <v>900000</v>
      </c>
      <c r="H32" s="38">
        <v>900000</v>
      </c>
      <c r="I32" s="38">
        <v>900000</v>
      </c>
      <c r="J32" s="38">
        <v>900000</v>
      </c>
      <c r="K32" s="25">
        <v>900000</v>
      </c>
      <c r="L32" s="38">
        <v>0</v>
      </c>
      <c r="M32" s="38">
        <v>900000</v>
      </c>
      <c r="N32" s="25">
        <v>900000</v>
      </c>
      <c r="O32" s="25">
        <v>900000</v>
      </c>
      <c r="P32" s="39">
        <v>900000</v>
      </c>
      <c r="Q32" s="57">
        <f t="shared" si="0"/>
        <v>9900000</v>
      </c>
      <c r="R32" s="58"/>
      <c r="S32" s="59">
        <f t="shared" si="1"/>
        <v>825000</v>
      </c>
      <c r="T32" s="60"/>
      <c r="U32" s="61"/>
      <c r="V32" s="62"/>
    </row>
    <row r="33" spans="1:22" s="2" customFormat="1" ht="45" x14ac:dyDescent="0.25">
      <c r="A33" s="55">
        <v>20</v>
      </c>
      <c r="B33" s="23">
        <v>3650527</v>
      </c>
      <c r="C33" s="24" t="s">
        <v>42</v>
      </c>
      <c r="D33" s="56" t="s">
        <v>135</v>
      </c>
      <c r="E33" s="25">
        <v>900000</v>
      </c>
      <c r="F33" s="38">
        <v>900000</v>
      </c>
      <c r="G33" s="25">
        <v>900000</v>
      </c>
      <c r="H33" s="25">
        <v>900000</v>
      </c>
      <c r="I33" s="25">
        <v>900000</v>
      </c>
      <c r="J33" s="38">
        <v>900000</v>
      </c>
      <c r="K33" s="39">
        <v>360000</v>
      </c>
      <c r="L33" s="38">
        <v>0</v>
      </c>
      <c r="M33" s="38">
        <v>0</v>
      </c>
      <c r="N33" s="25">
        <v>630000</v>
      </c>
      <c r="O33" s="25">
        <v>900000</v>
      </c>
      <c r="P33" s="39">
        <v>900000</v>
      </c>
      <c r="Q33" s="57">
        <f t="shared" si="0"/>
        <v>8190000</v>
      </c>
      <c r="R33" s="58"/>
      <c r="S33" s="59">
        <f t="shared" si="1"/>
        <v>682500</v>
      </c>
      <c r="T33" s="60"/>
      <c r="U33" s="61"/>
      <c r="V33" s="62"/>
    </row>
    <row r="34" spans="1:22" s="2" customFormat="1" ht="45" x14ac:dyDescent="0.25">
      <c r="A34" s="55">
        <v>21</v>
      </c>
      <c r="B34" s="25">
        <v>5458114</v>
      </c>
      <c r="C34" s="24" t="s">
        <v>43</v>
      </c>
      <c r="D34" s="56" t="s">
        <v>136</v>
      </c>
      <c r="E34" s="38">
        <v>0</v>
      </c>
      <c r="F34" s="38">
        <v>0</v>
      </c>
      <c r="G34" s="63">
        <v>0</v>
      </c>
      <c r="H34" s="63">
        <v>0</v>
      </c>
      <c r="I34" s="63">
        <v>900000</v>
      </c>
      <c r="J34" s="63">
        <v>900000</v>
      </c>
      <c r="K34" s="25">
        <v>360000</v>
      </c>
      <c r="L34" s="38">
        <v>0</v>
      </c>
      <c r="M34" s="38">
        <v>900000</v>
      </c>
      <c r="N34" s="25">
        <v>900000</v>
      </c>
      <c r="O34" s="25">
        <v>900000</v>
      </c>
      <c r="P34" s="39">
        <v>900000</v>
      </c>
      <c r="Q34" s="57">
        <f t="shared" si="0"/>
        <v>5760000</v>
      </c>
      <c r="R34" s="64"/>
      <c r="S34" s="59">
        <f t="shared" si="1"/>
        <v>480000</v>
      </c>
      <c r="T34" s="60"/>
      <c r="U34" s="61"/>
      <c r="V34" s="62"/>
    </row>
    <row r="35" spans="1:22" s="2" customFormat="1" ht="45" x14ac:dyDescent="0.25">
      <c r="A35" s="55">
        <v>22</v>
      </c>
      <c r="B35" s="25">
        <v>5758616</v>
      </c>
      <c r="C35" s="24" t="s">
        <v>44</v>
      </c>
      <c r="D35" s="56" t="s">
        <v>129</v>
      </c>
      <c r="E35" s="38">
        <v>0</v>
      </c>
      <c r="F35" s="38">
        <v>0</v>
      </c>
      <c r="G35" s="65">
        <v>480000</v>
      </c>
      <c r="H35" s="63">
        <v>900000</v>
      </c>
      <c r="I35" s="63">
        <v>900000</v>
      </c>
      <c r="J35" s="63">
        <v>900000</v>
      </c>
      <c r="K35" s="25">
        <v>900000</v>
      </c>
      <c r="L35" s="38">
        <v>900000</v>
      </c>
      <c r="M35" s="38">
        <v>0</v>
      </c>
      <c r="N35" s="25">
        <v>0</v>
      </c>
      <c r="O35" s="25">
        <v>0</v>
      </c>
      <c r="P35" s="66">
        <v>600000</v>
      </c>
      <c r="Q35" s="57">
        <f t="shared" si="0"/>
        <v>5580000</v>
      </c>
      <c r="R35" s="64"/>
      <c r="S35" s="59">
        <f t="shared" si="1"/>
        <v>465000</v>
      </c>
      <c r="T35" s="60"/>
      <c r="U35" s="61"/>
      <c r="V35" s="62"/>
    </row>
    <row r="36" spans="1:22" s="2" customFormat="1" ht="33.75" x14ac:dyDescent="0.25">
      <c r="A36" s="55">
        <v>23</v>
      </c>
      <c r="B36" s="23">
        <v>3018275</v>
      </c>
      <c r="C36" s="24" t="s">
        <v>45</v>
      </c>
      <c r="D36" s="56" t="s">
        <v>137</v>
      </c>
      <c r="E36" s="25">
        <v>1000000</v>
      </c>
      <c r="F36" s="38">
        <v>1000000</v>
      </c>
      <c r="G36" s="38">
        <v>1000000</v>
      </c>
      <c r="H36" s="38">
        <v>1000000</v>
      </c>
      <c r="I36" s="38">
        <v>1000000</v>
      </c>
      <c r="J36" s="38">
        <v>1000000</v>
      </c>
      <c r="K36" s="25">
        <v>1665000</v>
      </c>
      <c r="L36" s="25">
        <v>1395000</v>
      </c>
      <c r="M36" s="25">
        <v>1350000</v>
      </c>
      <c r="N36" s="25">
        <v>1620000</v>
      </c>
      <c r="O36" s="25">
        <v>1350000</v>
      </c>
      <c r="P36" s="39">
        <f>45000*26</f>
        <v>1170000</v>
      </c>
      <c r="Q36" s="57">
        <f t="shared" si="0"/>
        <v>14550000</v>
      </c>
      <c r="R36" s="58"/>
      <c r="S36" s="59">
        <f t="shared" si="1"/>
        <v>1212500</v>
      </c>
      <c r="T36" s="60"/>
      <c r="U36" s="61"/>
      <c r="V36" s="62"/>
    </row>
    <row r="37" spans="1:22" s="2" customFormat="1" ht="33.75" x14ac:dyDescent="0.25">
      <c r="A37" s="55">
        <v>24</v>
      </c>
      <c r="B37" s="23">
        <v>4539928</v>
      </c>
      <c r="C37" s="24" t="s">
        <v>46</v>
      </c>
      <c r="D37" s="56" t="s">
        <v>130</v>
      </c>
      <c r="E37" s="25">
        <v>1000000</v>
      </c>
      <c r="F37" s="38">
        <v>1000000</v>
      </c>
      <c r="G37" s="38">
        <v>1000000</v>
      </c>
      <c r="H37" s="38">
        <v>1000000</v>
      </c>
      <c r="I37" s="38">
        <v>1000000</v>
      </c>
      <c r="J37" s="38">
        <v>1000000</v>
      </c>
      <c r="K37" s="25">
        <v>1000000</v>
      </c>
      <c r="L37" s="38">
        <v>1000000</v>
      </c>
      <c r="M37" s="38">
        <v>1000000</v>
      </c>
      <c r="N37" s="25">
        <v>1000000</v>
      </c>
      <c r="O37" s="25">
        <v>1000000</v>
      </c>
      <c r="P37" s="39">
        <v>1000000</v>
      </c>
      <c r="Q37" s="57">
        <f t="shared" si="0"/>
        <v>12000000</v>
      </c>
      <c r="R37" s="58"/>
      <c r="S37" s="59">
        <f t="shared" si="1"/>
        <v>1000000</v>
      </c>
      <c r="T37" s="60"/>
      <c r="U37" s="61"/>
      <c r="V37" s="62"/>
    </row>
    <row r="38" spans="1:22" s="2" customFormat="1" ht="33.75" x14ac:dyDescent="0.25">
      <c r="A38" s="55">
        <v>25</v>
      </c>
      <c r="B38" s="10">
        <v>2350924</v>
      </c>
      <c r="C38" s="24" t="s">
        <v>47</v>
      </c>
      <c r="D38" s="56" t="s">
        <v>138</v>
      </c>
      <c r="E38" s="25">
        <v>433333.33333333337</v>
      </c>
      <c r="F38" s="38">
        <v>1000000</v>
      </c>
      <c r="G38" s="38">
        <v>1000000</v>
      </c>
      <c r="H38" s="38">
        <v>1000000</v>
      </c>
      <c r="I38" s="38">
        <v>1000000</v>
      </c>
      <c r="J38" s="38">
        <v>1000000</v>
      </c>
      <c r="K38" s="25">
        <v>1000000</v>
      </c>
      <c r="L38" s="38">
        <v>1000000</v>
      </c>
      <c r="M38" s="38">
        <v>1000000</v>
      </c>
      <c r="N38" s="25">
        <v>1000000</v>
      </c>
      <c r="O38" s="25">
        <v>1000000</v>
      </c>
      <c r="P38" s="39">
        <v>1000000</v>
      </c>
      <c r="Q38" s="57">
        <f t="shared" si="0"/>
        <v>11433333.333333334</v>
      </c>
      <c r="R38" s="58"/>
      <c r="S38" s="59">
        <f t="shared" si="1"/>
        <v>952777.77777777787</v>
      </c>
      <c r="T38" s="60"/>
      <c r="U38" s="61"/>
      <c r="V38" s="62"/>
    </row>
    <row r="39" spans="1:22" s="2" customFormat="1" ht="45" x14ac:dyDescent="0.25">
      <c r="A39" s="55">
        <v>26</v>
      </c>
      <c r="B39" s="23">
        <v>3411258</v>
      </c>
      <c r="C39" s="24" t="s">
        <v>48</v>
      </c>
      <c r="D39" s="56" t="s">
        <v>139</v>
      </c>
      <c r="E39" s="38">
        <v>1000000</v>
      </c>
      <c r="F39" s="38">
        <v>1000000</v>
      </c>
      <c r="G39" s="38">
        <v>1000000</v>
      </c>
      <c r="H39" s="38">
        <v>1000000</v>
      </c>
      <c r="I39" s="38">
        <v>1000000</v>
      </c>
      <c r="J39" s="38">
        <v>1000000</v>
      </c>
      <c r="K39" s="25">
        <v>1000000</v>
      </c>
      <c r="L39" s="38">
        <v>1000000</v>
      </c>
      <c r="M39" s="38">
        <v>1000000</v>
      </c>
      <c r="N39" s="25">
        <v>1000000</v>
      </c>
      <c r="O39" s="25">
        <v>1000000</v>
      </c>
      <c r="P39" s="39">
        <v>1000000</v>
      </c>
      <c r="Q39" s="57">
        <f t="shared" si="0"/>
        <v>12000000</v>
      </c>
      <c r="R39" s="58"/>
      <c r="S39" s="59">
        <f t="shared" si="1"/>
        <v>1000000</v>
      </c>
      <c r="T39" s="60"/>
      <c r="U39" s="61"/>
      <c r="V39" s="62"/>
    </row>
    <row r="40" spans="1:22" s="2" customFormat="1" ht="45" x14ac:dyDescent="0.25">
      <c r="A40" s="55">
        <v>27</v>
      </c>
      <c r="B40" s="23">
        <v>781764</v>
      </c>
      <c r="C40" s="24" t="s">
        <v>49</v>
      </c>
      <c r="D40" s="56" t="s">
        <v>140</v>
      </c>
      <c r="E40" s="25">
        <v>1000000</v>
      </c>
      <c r="F40" s="38">
        <v>1000000</v>
      </c>
      <c r="G40" s="38">
        <v>1000000</v>
      </c>
      <c r="H40" s="38">
        <v>1000000</v>
      </c>
      <c r="I40" s="38">
        <v>1000000</v>
      </c>
      <c r="J40" s="38">
        <v>1000000</v>
      </c>
      <c r="K40" s="25">
        <v>1000000</v>
      </c>
      <c r="L40" s="38">
        <v>1200000</v>
      </c>
      <c r="M40" s="38">
        <v>1200000</v>
      </c>
      <c r="N40" s="25">
        <v>1200000</v>
      </c>
      <c r="O40" s="25">
        <v>1200000</v>
      </c>
      <c r="P40" s="39">
        <v>1200000</v>
      </c>
      <c r="Q40" s="57">
        <f t="shared" si="0"/>
        <v>13000000</v>
      </c>
      <c r="R40" s="58"/>
      <c r="S40" s="59">
        <f t="shared" si="1"/>
        <v>1083333.3333333333</v>
      </c>
      <c r="T40" s="60"/>
      <c r="U40" s="61"/>
      <c r="V40" s="62"/>
    </row>
    <row r="41" spans="1:22" s="2" customFormat="1" ht="33.75" x14ac:dyDescent="0.25">
      <c r="A41" s="55">
        <v>28</v>
      </c>
      <c r="B41" s="23">
        <v>902609</v>
      </c>
      <c r="C41" s="24" t="s">
        <v>50</v>
      </c>
      <c r="D41" s="56" t="s">
        <v>131</v>
      </c>
      <c r="E41" s="25">
        <v>1000000</v>
      </c>
      <c r="F41" s="38">
        <v>1000000</v>
      </c>
      <c r="G41" s="38">
        <v>1000000</v>
      </c>
      <c r="H41" s="38">
        <v>1000000</v>
      </c>
      <c r="I41" s="38">
        <v>1000000</v>
      </c>
      <c r="J41" s="25">
        <v>1000000</v>
      </c>
      <c r="K41" s="25">
        <v>1000000</v>
      </c>
      <c r="L41" s="38">
        <v>1000000</v>
      </c>
      <c r="M41" s="38">
        <v>1000000</v>
      </c>
      <c r="N41" s="25">
        <v>1000000</v>
      </c>
      <c r="O41" s="25">
        <v>0</v>
      </c>
      <c r="P41" s="66">
        <v>666667</v>
      </c>
      <c r="Q41" s="57">
        <f t="shared" si="0"/>
        <v>10666667</v>
      </c>
      <c r="R41" s="58"/>
      <c r="S41" s="59">
        <f t="shared" si="1"/>
        <v>888888.91666666663</v>
      </c>
      <c r="T41" s="60"/>
      <c r="U41" s="61"/>
      <c r="V41" s="62"/>
    </row>
    <row r="42" spans="1:22" s="2" customFormat="1" ht="33.75" x14ac:dyDescent="0.25">
      <c r="A42" s="55">
        <v>29</v>
      </c>
      <c r="B42" s="23">
        <v>1009762</v>
      </c>
      <c r="C42" s="24" t="s">
        <v>51</v>
      </c>
      <c r="D42" s="56" t="s">
        <v>141</v>
      </c>
      <c r="E42" s="25">
        <v>1000000</v>
      </c>
      <c r="F42" s="38">
        <v>1000000</v>
      </c>
      <c r="G42" s="38">
        <v>1000000</v>
      </c>
      <c r="H42" s="38">
        <v>1000000</v>
      </c>
      <c r="I42" s="38">
        <v>1000000</v>
      </c>
      <c r="J42" s="38">
        <v>1000000</v>
      </c>
      <c r="K42" s="25">
        <v>1000000</v>
      </c>
      <c r="L42" s="38">
        <v>1000000</v>
      </c>
      <c r="M42" s="38">
        <v>0</v>
      </c>
      <c r="N42" s="25">
        <v>0</v>
      </c>
      <c r="O42" s="25">
        <v>866666.66666666674</v>
      </c>
      <c r="P42" s="38">
        <v>1000000</v>
      </c>
      <c r="Q42" s="57">
        <f t="shared" si="0"/>
        <v>9866666.666666666</v>
      </c>
      <c r="R42" s="58"/>
      <c r="S42" s="59">
        <f t="shared" si="1"/>
        <v>822222.22222222213</v>
      </c>
      <c r="T42" s="60"/>
      <c r="U42" s="61"/>
      <c r="V42" s="62"/>
    </row>
    <row r="43" spans="1:22" s="2" customFormat="1" ht="45" x14ac:dyDescent="0.25">
      <c r="A43" s="55">
        <v>30</v>
      </c>
      <c r="B43" s="23">
        <v>5081227</v>
      </c>
      <c r="C43" s="24" t="s">
        <v>52</v>
      </c>
      <c r="D43" s="56" t="s">
        <v>142</v>
      </c>
      <c r="E43" s="25">
        <v>1000000</v>
      </c>
      <c r="F43" s="38">
        <v>1000000</v>
      </c>
      <c r="G43" s="38">
        <v>1000000</v>
      </c>
      <c r="H43" s="38">
        <v>1000000</v>
      </c>
      <c r="I43" s="38">
        <v>1000000</v>
      </c>
      <c r="J43" s="38">
        <v>1000000</v>
      </c>
      <c r="K43" s="25">
        <v>400000</v>
      </c>
      <c r="L43" s="38">
        <v>0</v>
      </c>
      <c r="M43" s="38">
        <v>0</v>
      </c>
      <c r="N43" s="25">
        <v>1000000</v>
      </c>
      <c r="O43" s="25">
        <v>1000000</v>
      </c>
      <c r="P43" s="39">
        <v>1000000</v>
      </c>
      <c r="Q43" s="57">
        <f t="shared" si="0"/>
        <v>9400000</v>
      </c>
      <c r="R43" s="58"/>
      <c r="S43" s="59">
        <f t="shared" si="1"/>
        <v>783333.33333333337</v>
      </c>
      <c r="T43" s="60"/>
      <c r="U43" s="61"/>
      <c r="V43" s="62"/>
    </row>
    <row r="44" spans="1:22" s="2" customFormat="1" ht="45" x14ac:dyDescent="0.25">
      <c r="A44" s="55">
        <v>31</v>
      </c>
      <c r="B44" s="10">
        <v>4505075</v>
      </c>
      <c r="C44" s="24" t="s">
        <v>53</v>
      </c>
      <c r="D44" s="56" t="s">
        <v>143</v>
      </c>
      <c r="E44" s="25">
        <v>1000000</v>
      </c>
      <c r="F44" s="38">
        <v>1000000</v>
      </c>
      <c r="G44" s="38">
        <v>1000000</v>
      </c>
      <c r="H44" s="38">
        <v>1000000</v>
      </c>
      <c r="I44" s="38">
        <v>1000000</v>
      </c>
      <c r="J44" s="38">
        <v>1000000</v>
      </c>
      <c r="K44" s="25">
        <v>1000000</v>
      </c>
      <c r="L44" s="38">
        <v>1000000</v>
      </c>
      <c r="M44" s="38">
        <v>1000000</v>
      </c>
      <c r="N44" s="25">
        <v>1000000</v>
      </c>
      <c r="O44" s="25">
        <v>1000000</v>
      </c>
      <c r="P44" s="39">
        <v>1000000</v>
      </c>
      <c r="Q44" s="57">
        <f t="shared" si="0"/>
        <v>12000000</v>
      </c>
      <c r="R44" s="58"/>
      <c r="S44" s="59">
        <f t="shared" si="1"/>
        <v>1000000</v>
      </c>
      <c r="T44" s="60"/>
      <c r="U44" s="61"/>
      <c r="V44" s="62"/>
    </row>
    <row r="45" spans="1:22" s="2" customFormat="1" ht="33.75" x14ac:dyDescent="0.25">
      <c r="A45" s="55">
        <v>32</v>
      </c>
      <c r="B45" s="23">
        <v>894956</v>
      </c>
      <c r="C45" s="24" t="s">
        <v>54</v>
      </c>
      <c r="D45" s="56" t="s">
        <v>141</v>
      </c>
      <c r="E45" s="25">
        <v>1000000</v>
      </c>
      <c r="F45" s="38">
        <v>1000000</v>
      </c>
      <c r="G45" s="38">
        <v>1000000</v>
      </c>
      <c r="H45" s="38">
        <v>1000000</v>
      </c>
      <c r="I45" s="38">
        <v>1000000</v>
      </c>
      <c r="J45" s="38">
        <v>1000000</v>
      </c>
      <c r="K45" s="25">
        <v>1000000</v>
      </c>
      <c r="L45" s="38">
        <v>1000000</v>
      </c>
      <c r="M45" s="38">
        <v>1000000</v>
      </c>
      <c r="N45" s="25">
        <v>1000000</v>
      </c>
      <c r="O45" s="25">
        <v>1000000</v>
      </c>
      <c r="P45" s="39">
        <v>1000000</v>
      </c>
      <c r="Q45" s="57">
        <f t="shared" si="0"/>
        <v>12000000</v>
      </c>
      <c r="R45" s="58"/>
      <c r="S45" s="59">
        <f t="shared" si="1"/>
        <v>1000000</v>
      </c>
      <c r="T45" s="60"/>
      <c r="U45" s="61"/>
      <c r="V45" s="62"/>
    </row>
    <row r="46" spans="1:22" s="2" customFormat="1" ht="45" x14ac:dyDescent="0.25">
      <c r="A46" s="55">
        <v>33</v>
      </c>
      <c r="B46" s="23">
        <v>2338413</v>
      </c>
      <c r="C46" s="24" t="s">
        <v>55</v>
      </c>
      <c r="D46" s="56" t="s">
        <v>144</v>
      </c>
      <c r="E46" s="25">
        <v>0</v>
      </c>
      <c r="F46" s="38">
        <v>1000000</v>
      </c>
      <c r="G46" s="38">
        <v>1000000</v>
      </c>
      <c r="H46" s="38">
        <v>1000000</v>
      </c>
      <c r="I46" s="38">
        <v>1000000</v>
      </c>
      <c r="J46" s="38">
        <v>1000000</v>
      </c>
      <c r="K46" s="25">
        <v>1000000</v>
      </c>
      <c r="L46" s="38">
        <v>1000000</v>
      </c>
      <c r="M46" s="38">
        <v>1000000</v>
      </c>
      <c r="N46" s="25">
        <v>1000000</v>
      </c>
      <c r="O46" s="25">
        <v>1000000</v>
      </c>
      <c r="P46" s="39">
        <v>1000000</v>
      </c>
      <c r="Q46" s="57">
        <f t="shared" si="0"/>
        <v>11000000</v>
      </c>
      <c r="R46" s="58"/>
      <c r="S46" s="59">
        <f t="shared" si="1"/>
        <v>916666.66666666663</v>
      </c>
      <c r="T46" s="60"/>
      <c r="U46" s="61"/>
      <c r="V46" s="62"/>
    </row>
    <row r="47" spans="1:22" s="2" customFormat="1" ht="45" x14ac:dyDescent="0.25">
      <c r="A47" s="55">
        <v>34</v>
      </c>
      <c r="B47" s="23">
        <v>2815330</v>
      </c>
      <c r="C47" s="24" t="s">
        <v>56</v>
      </c>
      <c r="D47" s="56" t="s">
        <v>145</v>
      </c>
      <c r="E47" s="25">
        <v>0</v>
      </c>
      <c r="F47" s="38">
        <v>1200000</v>
      </c>
      <c r="G47" s="38">
        <f>1200000+240000</f>
        <v>1440000</v>
      </c>
      <c r="H47" s="25">
        <v>1200000</v>
      </c>
      <c r="I47" s="38">
        <v>1200000</v>
      </c>
      <c r="J47" s="25">
        <v>1200000</v>
      </c>
      <c r="K47" s="25">
        <v>1200000</v>
      </c>
      <c r="L47" s="38">
        <v>1200000</v>
      </c>
      <c r="M47" s="25">
        <v>1200000</v>
      </c>
      <c r="N47" s="25">
        <v>1200000</v>
      </c>
      <c r="O47" s="25">
        <f>1200000+350000</f>
        <v>1550000</v>
      </c>
      <c r="P47" s="39">
        <v>1200000</v>
      </c>
      <c r="Q47" s="57">
        <f t="shared" si="0"/>
        <v>13790000</v>
      </c>
      <c r="R47" s="58"/>
      <c r="S47" s="59">
        <f t="shared" si="1"/>
        <v>1149166.6666666667</v>
      </c>
      <c r="T47" s="60"/>
      <c r="U47" s="61"/>
      <c r="V47" s="62"/>
    </row>
    <row r="48" spans="1:22" s="2" customFormat="1" ht="33.75" x14ac:dyDescent="0.25">
      <c r="A48" s="55">
        <v>35</v>
      </c>
      <c r="B48" s="23">
        <v>1248854</v>
      </c>
      <c r="C48" s="24" t="s">
        <v>57</v>
      </c>
      <c r="D48" s="56" t="s">
        <v>146</v>
      </c>
      <c r="E48" s="25">
        <v>1200000</v>
      </c>
      <c r="F48" s="38">
        <v>1200000</v>
      </c>
      <c r="G48" s="38">
        <v>1200000</v>
      </c>
      <c r="H48" s="38">
        <v>1200000</v>
      </c>
      <c r="I48" s="38">
        <v>1200000</v>
      </c>
      <c r="J48" s="38">
        <v>1200000</v>
      </c>
      <c r="K48" s="25">
        <v>1200000</v>
      </c>
      <c r="L48" s="38">
        <v>1200000</v>
      </c>
      <c r="M48" s="38">
        <v>1200000</v>
      </c>
      <c r="N48" s="25">
        <v>1200000</v>
      </c>
      <c r="O48" s="25">
        <v>1200000</v>
      </c>
      <c r="P48" s="39">
        <v>1200000</v>
      </c>
      <c r="Q48" s="57">
        <f t="shared" si="0"/>
        <v>14400000</v>
      </c>
      <c r="R48" s="58"/>
      <c r="S48" s="59">
        <f t="shared" si="1"/>
        <v>1200000</v>
      </c>
      <c r="T48" s="60"/>
      <c r="U48" s="61"/>
      <c r="V48" s="62"/>
    </row>
    <row r="49" spans="1:22" s="2" customFormat="1" ht="33.75" x14ac:dyDescent="0.25">
      <c r="A49" s="55">
        <v>36</v>
      </c>
      <c r="B49" s="23">
        <v>4436076</v>
      </c>
      <c r="C49" s="24" t="s">
        <v>58</v>
      </c>
      <c r="D49" s="56" t="s">
        <v>147</v>
      </c>
      <c r="E49" s="25">
        <v>1200000</v>
      </c>
      <c r="F49" s="38">
        <v>1200000</v>
      </c>
      <c r="G49" s="38">
        <v>1200000</v>
      </c>
      <c r="H49" s="38">
        <v>1200000</v>
      </c>
      <c r="I49" s="38">
        <v>1200000</v>
      </c>
      <c r="J49" s="38">
        <v>1200000</v>
      </c>
      <c r="K49" s="25">
        <v>1200000</v>
      </c>
      <c r="L49" s="38">
        <v>1200000</v>
      </c>
      <c r="M49" s="38">
        <v>1200000</v>
      </c>
      <c r="N49" s="25">
        <v>1200000</v>
      </c>
      <c r="O49" s="25">
        <v>1200000</v>
      </c>
      <c r="P49" s="39">
        <v>1200000</v>
      </c>
      <c r="Q49" s="57">
        <f t="shared" si="0"/>
        <v>14400000</v>
      </c>
      <c r="R49" s="58"/>
      <c r="S49" s="59">
        <f t="shared" si="1"/>
        <v>1200000</v>
      </c>
      <c r="T49" s="60"/>
      <c r="U49" s="61"/>
      <c r="V49" s="62"/>
    </row>
    <row r="50" spans="1:22" s="2" customFormat="1" ht="33.75" x14ac:dyDescent="0.25">
      <c r="A50" s="55">
        <v>37</v>
      </c>
      <c r="B50" s="10">
        <v>5335213</v>
      </c>
      <c r="C50" s="24" t="s">
        <v>59</v>
      </c>
      <c r="D50" s="56" t="s">
        <v>148</v>
      </c>
      <c r="E50" s="25">
        <v>1200000</v>
      </c>
      <c r="F50" s="38">
        <v>1200000</v>
      </c>
      <c r="G50" s="38">
        <v>1200000</v>
      </c>
      <c r="H50" s="38">
        <v>1200000</v>
      </c>
      <c r="I50" s="38">
        <v>1500000</v>
      </c>
      <c r="J50" s="38">
        <v>1500000</v>
      </c>
      <c r="K50" s="25">
        <v>1500000</v>
      </c>
      <c r="L50" s="38">
        <v>1500000</v>
      </c>
      <c r="M50" s="38">
        <v>1500000</v>
      </c>
      <c r="N50" s="25">
        <v>1500000</v>
      </c>
      <c r="O50" s="25">
        <v>1500000</v>
      </c>
      <c r="P50" s="39">
        <v>1500000</v>
      </c>
      <c r="Q50" s="57">
        <f t="shared" si="0"/>
        <v>16800000</v>
      </c>
      <c r="R50" s="58"/>
      <c r="S50" s="59">
        <f t="shared" si="1"/>
        <v>1400000</v>
      </c>
      <c r="T50" s="60"/>
      <c r="U50" s="61"/>
      <c r="V50" s="62"/>
    </row>
    <row r="51" spans="1:22" s="2" customFormat="1" ht="45" x14ac:dyDescent="0.25">
      <c r="A51" s="55">
        <v>38</v>
      </c>
      <c r="B51" s="23">
        <v>1244170</v>
      </c>
      <c r="C51" s="24" t="s">
        <v>60</v>
      </c>
      <c r="D51" s="56" t="s">
        <v>145</v>
      </c>
      <c r="E51" s="25">
        <v>1200000</v>
      </c>
      <c r="F51" s="38">
        <v>1200000</v>
      </c>
      <c r="G51" s="38">
        <f>1200000+240000</f>
        <v>1440000</v>
      </c>
      <c r="H51" s="38">
        <v>1200000</v>
      </c>
      <c r="I51" s="38">
        <v>1200000</v>
      </c>
      <c r="J51" s="38">
        <v>1200000</v>
      </c>
      <c r="K51" s="25">
        <v>1200000</v>
      </c>
      <c r="L51" s="38">
        <v>1200000</v>
      </c>
      <c r="M51" s="38">
        <v>1200000</v>
      </c>
      <c r="N51" s="25">
        <v>1200000</v>
      </c>
      <c r="O51" s="25">
        <f>1200000+350000</f>
        <v>1550000</v>
      </c>
      <c r="P51" s="39">
        <v>1200000</v>
      </c>
      <c r="Q51" s="57">
        <f t="shared" si="0"/>
        <v>14990000</v>
      </c>
      <c r="R51" s="58"/>
      <c r="S51" s="59">
        <f t="shared" si="1"/>
        <v>1249166.6666666667</v>
      </c>
      <c r="T51" s="60"/>
      <c r="U51" s="61"/>
      <c r="V51" s="62"/>
    </row>
    <row r="52" spans="1:22" s="2" customFormat="1" ht="18" x14ac:dyDescent="0.25">
      <c r="A52" s="55">
        <v>39</v>
      </c>
      <c r="B52" s="23">
        <v>1442118</v>
      </c>
      <c r="C52" s="26" t="s">
        <v>61</v>
      </c>
      <c r="D52" s="56" t="s">
        <v>149</v>
      </c>
      <c r="E52" s="25">
        <v>1200000</v>
      </c>
      <c r="F52" s="38">
        <f>1200000+240000</f>
        <v>1440000</v>
      </c>
      <c r="G52" s="38">
        <f>1200000+240000</f>
        <v>1440000</v>
      </c>
      <c r="H52" s="38">
        <v>1200000</v>
      </c>
      <c r="I52" s="38">
        <v>1200000</v>
      </c>
      <c r="J52" s="38">
        <v>1200000</v>
      </c>
      <c r="K52" s="25">
        <v>1200000</v>
      </c>
      <c r="L52" s="38">
        <v>1200000</v>
      </c>
      <c r="M52" s="38">
        <v>1200000</v>
      </c>
      <c r="N52" s="25">
        <v>1200000</v>
      </c>
      <c r="O52" s="25">
        <v>1200000</v>
      </c>
      <c r="P52" s="39">
        <v>1200000</v>
      </c>
      <c r="Q52" s="57">
        <f t="shared" si="0"/>
        <v>14880000</v>
      </c>
      <c r="R52" s="58">
        <v>600000</v>
      </c>
      <c r="S52" s="59">
        <f t="shared" si="1"/>
        <v>640000</v>
      </c>
      <c r="T52" s="60"/>
      <c r="U52" s="61"/>
      <c r="V52" s="62"/>
    </row>
    <row r="53" spans="1:22" s="2" customFormat="1" ht="18" x14ac:dyDescent="0.25">
      <c r="A53" s="55">
        <v>40</v>
      </c>
      <c r="B53" s="23">
        <v>3734980</v>
      </c>
      <c r="C53" s="26" t="s">
        <v>62</v>
      </c>
      <c r="D53" s="56" t="s">
        <v>150</v>
      </c>
      <c r="E53" s="25">
        <v>1200000</v>
      </c>
      <c r="F53" s="38">
        <v>1200000</v>
      </c>
      <c r="G53" s="38">
        <v>1200000</v>
      </c>
      <c r="H53" s="38">
        <v>1200000</v>
      </c>
      <c r="I53" s="38">
        <v>1200000</v>
      </c>
      <c r="J53" s="38">
        <v>1200000</v>
      </c>
      <c r="K53" s="25">
        <v>480000</v>
      </c>
      <c r="L53" s="38">
        <v>0</v>
      </c>
      <c r="M53" s="38">
        <v>1200000</v>
      </c>
      <c r="N53" s="25">
        <v>1200000</v>
      </c>
      <c r="O53" s="25">
        <v>1200000</v>
      </c>
      <c r="P53" s="39">
        <v>1200000</v>
      </c>
      <c r="Q53" s="57">
        <f t="shared" si="0"/>
        <v>12480000</v>
      </c>
      <c r="R53" s="58"/>
      <c r="S53" s="59">
        <f t="shared" si="1"/>
        <v>1040000</v>
      </c>
      <c r="T53" s="60"/>
      <c r="U53" s="61"/>
      <c r="V53" s="62"/>
    </row>
    <row r="54" spans="1:22" s="2" customFormat="1" ht="45" x14ac:dyDescent="0.25">
      <c r="A54" s="55">
        <v>41</v>
      </c>
      <c r="B54" s="23">
        <v>4649813</v>
      </c>
      <c r="C54" s="24" t="s">
        <v>63</v>
      </c>
      <c r="D54" s="56" t="s">
        <v>139</v>
      </c>
      <c r="E54" s="25">
        <v>1200000</v>
      </c>
      <c r="F54" s="38">
        <v>1200000</v>
      </c>
      <c r="G54" s="38">
        <v>1200000</v>
      </c>
      <c r="H54" s="38">
        <v>1200000</v>
      </c>
      <c r="I54" s="38">
        <v>1200000</v>
      </c>
      <c r="J54" s="38">
        <v>1200000</v>
      </c>
      <c r="K54" s="25">
        <v>1200000</v>
      </c>
      <c r="L54" s="38">
        <v>1200000</v>
      </c>
      <c r="M54" s="38">
        <v>1200000</v>
      </c>
      <c r="N54" s="25">
        <v>1200000</v>
      </c>
      <c r="O54" s="25">
        <v>1200000</v>
      </c>
      <c r="P54" s="39">
        <v>1200000</v>
      </c>
      <c r="Q54" s="57">
        <f t="shared" si="0"/>
        <v>14400000</v>
      </c>
      <c r="R54" s="58"/>
      <c r="S54" s="59">
        <f t="shared" si="1"/>
        <v>1200000</v>
      </c>
      <c r="T54" s="60"/>
      <c r="U54" s="61"/>
      <c r="V54" s="62"/>
    </row>
    <row r="55" spans="1:22" s="2" customFormat="1" ht="45" x14ac:dyDescent="0.25">
      <c r="A55" s="55">
        <v>42</v>
      </c>
      <c r="B55" s="23">
        <v>4644430</v>
      </c>
      <c r="C55" s="24" t="s">
        <v>64</v>
      </c>
      <c r="D55" s="56" t="s">
        <v>151</v>
      </c>
      <c r="E55" s="25">
        <v>1200000</v>
      </c>
      <c r="F55" s="38">
        <v>1200000</v>
      </c>
      <c r="G55" s="38">
        <v>1200000</v>
      </c>
      <c r="H55" s="38">
        <v>1200000</v>
      </c>
      <c r="I55" s="38">
        <v>1200000</v>
      </c>
      <c r="J55" s="38">
        <v>1200000</v>
      </c>
      <c r="K55" s="25">
        <v>1200000</v>
      </c>
      <c r="L55" s="38">
        <v>1200000</v>
      </c>
      <c r="M55" s="38">
        <v>1200000</v>
      </c>
      <c r="N55" s="25">
        <v>1200000</v>
      </c>
      <c r="O55" s="25">
        <v>1200000</v>
      </c>
      <c r="P55" s="39">
        <v>1200000</v>
      </c>
      <c r="Q55" s="57">
        <f t="shared" si="0"/>
        <v>14400000</v>
      </c>
      <c r="R55" s="58"/>
      <c r="S55" s="59">
        <f t="shared" si="1"/>
        <v>1200000</v>
      </c>
      <c r="T55" s="60"/>
      <c r="U55" s="61"/>
      <c r="V55" s="62"/>
    </row>
    <row r="56" spans="1:22" s="2" customFormat="1" ht="33.75" x14ac:dyDescent="0.25">
      <c r="A56" s="55">
        <v>43</v>
      </c>
      <c r="B56" s="10">
        <v>754913</v>
      </c>
      <c r="C56" s="24" t="s">
        <v>65</v>
      </c>
      <c r="D56" s="56" t="s">
        <v>128</v>
      </c>
      <c r="E56" s="25">
        <v>1200000</v>
      </c>
      <c r="F56" s="38">
        <v>1200000</v>
      </c>
      <c r="G56" s="38">
        <v>1200000</v>
      </c>
      <c r="H56" s="38">
        <v>1200000</v>
      </c>
      <c r="I56" s="38">
        <v>1200000</v>
      </c>
      <c r="J56" s="38">
        <v>1200000</v>
      </c>
      <c r="K56" s="25">
        <v>1200000</v>
      </c>
      <c r="L56" s="38">
        <v>1200000</v>
      </c>
      <c r="M56" s="38">
        <v>0</v>
      </c>
      <c r="N56" s="25">
        <v>0</v>
      </c>
      <c r="O56" s="25">
        <v>0</v>
      </c>
      <c r="P56" s="39">
        <v>1200000</v>
      </c>
      <c r="Q56" s="57">
        <f t="shared" si="0"/>
        <v>10800000</v>
      </c>
      <c r="R56" s="58"/>
      <c r="S56" s="59">
        <f t="shared" si="1"/>
        <v>900000</v>
      </c>
      <c r="T56" s="60"/>
      <c r="U56" s="61"/>
      <c r="V56" s="62"/>
    </row>
    <row r="57" spans="1:22" s="2" customFormat="1" ht="22.5" x14ac:dyDescent="0.25">
      <c r="A57" s="55">
        <v>44</v>
      </c>
      <c r="B57" s="23">
        <v>5009040</v>
      </c>
      <c r="C57" s="24" t="s">
        <v>66</v>
      </c>
      <c r="D57" s="56" t="s">
        <v>152</v>
      </c>
      <c r="E57" s="25">
        <v>800000</v>
      </c>
      <c r="F57" s="38">
        <v>1200000</v>
      </c>
      <c r="G57" s="38">
        <v>1200000</v>
      </c>
      <c r="H57" s="38">
        <v>1200000</v>
      </c>
      <c r="I57" s="38">
        <v>1200000</v>
      </c>
      <c r="J57" s="38">
        <v>1200000</v>
      </c>
      <c r="K57" s="25">
        <v>1200000</v>
      </c>
      <c r="L57" s="38">
        <v>1200000</v>
      </c>
      <c r="M57" s="25">
        <v>1200000</v>
      </c>
      <c r="N57" s="25">
        <v>1200000</v>
      </c>
      <c r="O57" s="25">
        <v>1200000</v>
      </c>
      <c r="P57" s="39">
        <v>1200000</v>
      </c>
      <c r="Q57" s="57">
        <f t="shared" si="0"/>
        <v>14000000</v>
      </c>
      <c r="R57" s="58"/>
      <c r="S57" s="59">
        <f t="shared" si="1"/>
        <v>1166666.6666666667</v>
      </c>
      <c r="T57" s="60"/>
      <c r="U57" s="61"/>
      <c r="V57" s="62"/>
    </row>
    <row r="58" spans="1:22" s="2" customFormat="1" ht="33.75" x14ac:dyDescent="0.25">
      <c r="A58" s="55">
        <v>45</v>
      </c>
      <c r="B58" s="23">
        <v>938060</v>
      </c>
      <c r="C58" s="24" t="s">
        <v>67</v>
      </c>
      <c r="D58" s="56" t="s">
        <v>131</v>
      </c>
      <c r="E58" s="25">
        <v>1200000</v>
      </c>
      <c r="F58" s="38">
        <v>1200000</v>
      </c>
      <c r="G58" s="38">
        <v>1200000</v>
      </c>
      <c r="H58" s="38">
        <v>1200000</v>
      </c>
      <c r="I58" s="38">
        <v>1200000</v>
      </c>
      <c r="J58" s="38">
        <v>1200000</v>
      </c>
      <c r="K58" s="25">
        <v>1260000</v>
      </c>
      <c r="L58" s="25">
        <v>1395000</v>
      </c>
      <c r="M58" s="25">
        <v>1395000</v>
      </c>
      <c r="N58" s="25">
        <v>1485000</v>
      </c>
      <c r="O58" s="25">
        <v>1395000</v>
      </c>
      <c r="P58" s="39">
        <f>45000*26</f>
        <v>1170000</v>
      </c>
      <c r="Q58" s="57">
        <f t="shared" si="0"/>
        <v>15300000</v>
      </c>
      <c r="R58" s="58"/>
      <c r="S58" s="59">
        <f t="shared" si="1"/>
        <v>1275000</v>
      </c>
      <c r="T58" s="60"/>
      <c r="U58" s="61"/>
      <c r="V58" s="62"/>
    </row>
    <row r="59" spans="1:22" s="2" customFormat="1" ht="33.75" x14ac:dyDescent="0.25">
      <c r="A59" s="55">
        <v>46</v>
      </c>
      <c r="B59" s="10">
        <v>4653830</v>
      </c>
      <c r="C59" s="24" t="s">
        <v>68</v>
      </c>
      <c r="D59" s="56" t="s">
        <v>153</v>
      </c>
      <c r="E59" s="25">
        <v>1200000</v>
      </c>
      <c r="F59" s="38">
        <v>1200000</v>
      </c>
      <c r="G59" s="38">
        <v>1200000</v>
      </c>
      <c r="H59" s="38">
        <v>1200000</v>
      </c>
      <c r="I59" s="38">
        <v>1200000</v>
      </c>
      <c r="J59" s="38">
        <v>1200000</v>
      </c>
      <c r="K59" s="25">
        <v>480000</v>
      </c>
      <c r="L59" s="38">
        <v>0</v>
      </c>
      <c r="M59" s="38">
        <v>1200000</v>
      </c>
      <c r="N59" s="25">
        <v>1200000</v>
      </c>
      <c r="O59" s="25">
        <v>1200000</v>
      </c>
      <c r="P59" s="39">
        <v>1200000</v>
      </c>
      <c r="Q59" s="57">
        <f t="shared" si="0"/>
        <v>12480000</v>
      </c>
      <c r="R59" s="58"/>
      <c r="S59" s="59">
        <f t="shared" si="1"/>
        <v>1040000</v>
      </c>
      <c r="T59" s="60"/>
      <c r="U59" s="61"/>
      <c r="V59" s="62"/>
    </row>
    <row r="60" spans="1:22" s="2" customFormat="1" ht="22.5" x14ac:dyDescent="0.25">
      <c r="A60" s="55">
        <v>47</v>
      </c>
      <c r="B60" s="10">
        <v>2628746</v>
      </c>
      <c r="C60" s="24" t="s">
        <v>69</v>
      </c>
      <c r="D60" s="56" t="s">
        <v>131</v>
      </c>
      <c r="E60" s="25">
        <v>1200000</v>
      </c>
      <c r="F60" s="38">
        <v>1200000</v>
      </c>
      <c r="G60" s="38">
        <v>1200000</v>
      </c>
      <c r="H60" s="38">
        <v>1200000</v>
      </c>
      <c r="I60" s="38">
        <v>1200000</v>
      </c>
      <c r="J60" s="38">
        <v>1200000</v>
      </c>
      <c r="K60" s="25">
        <v>1200000</v>
      </c>
      <c r="L60" s="38">
        <v>1200000</v>
      </c>
      <c r="M60" s="38">
        <v>1200000</v>
      </c>
      <c r="N60" s="25">
        <v>1200000</v>
      </c>
      <c r="O60" s="25">
        <v>1200000</v>
      </c>
      <c r="P60" s="39">
        <v>1200000</v>
      </c>
      <c r="Q60" s="57">
        <f t="shared" si="0"/>
        <v>14400000</v>
      </c>
      <c r="R60" s="58"/>
      <c r="S60" s="59">
        <f t="shared" si="1"/>
        <v>1200000</v>
      </c>
      <c r="T60" s="60"/>
      <c r="U60" s="61"/>
      <c r="V60" s="62"/>
    </row>
    <row r="61" spans="1:22" s="2" customFormat="1" ht="33.75" x14ac:dyDescent="0.25">
      <c r="A61" s="55">
        <v>48</v>
      </c>
      <c r="B61" s="27">
        <v>829682</v>
      </c>
      <c r="C61" s="28" t="s">
        <v>70</v>
      </c>
      <c r="D61" s="56" t="s">
        <v>154</v>
      </c>
      <c r="E61" s="25">
        <v>1200000</v>
      </c>
      <c r="F61" s="38">
        <v>1200000</v>
      </c>
      <c r="G61" s="38">
        <v>1200000</v>
      </c>
      <c r="H61" s="38">
        <v>1200000</v>
      </c>
      <c r="I61" s="38">
        <v>1200000</v>
      </c>
      <c r="J61" s="38">
        <v>1200000</v>
      </c>
      <c r="K61" s="25">
        <v>1200000</v>
      </c>
      <c r="L61" s="38">
        <v>1200000</v>
      </c>
      <c r="M61" s="38">
        <v>1200000</v>
      </c>
      <c r="N61" s="25">
        <v>1200000</v>
      </c>
      <c r="O61" s="25">
        <v>1200000</v>
      </c>
      <c r="P61" s="39">
        <v>1200000</v>
      </c>
      <c r="Q61" s="57">
        <f t="shared" si="0"/>
        <v>14400000</v>
      </c>
      <c r="R61" s="58"/>
      <c r="S61" s="59">
        <f t="shared" si="1"/>
        <v>1200000</v>
      </c>
      <c r="T61" s="60"/>
      <c r="U61" s="61"/>
      <c r="V61" s="62"/>
    </row>
    <row r="62" spans="1:22" s="2" customFormat="1" ht="22.5" x14ac:dyDescent="0.25">
      <c r="A62" s="55">
        <v>49</v>
      </c>
      <c r="B62" s="29">
        <v>1252574</v>
      </c>
      <c r="C62" s="28" t="s">
        <v>71</v>
      </c>
      <c r="D62" s="56" t="s">
        <v>155</v>
      </c>
      <c r="E62" s="25">
        <v>1200000</v>
      </c>
      <c r="F62" s="38">
        <v>1200000</v>
      </c>
      <c r="G62" s="25">
        <v>1200000</v>
      </c>
      <c r="H62" s="67">
        <v>1200000</v>
      </c>
      <c r="I62" s="38">
        <v>1200000</v>
      </c>
      <c r="J62" s="38">
        <v>1200000</v>
      </c>
      <c r="K62" s="25">
        <v>1200000</v>
      </c>
      <c r="L62" s="38">
        <v>1200000</v>
      </c>
      <c r="M62" s="38">
        <v>1200000</v>
      </c>
      <c r="N62" s="25">
        <v>1200000</v>
      </c>
      <c r="O62" s="25">
        <v>1200000</v>
      </c>
      <c r="P62" s="39">
        <v>1200000</v>
      </c>
      <c r="Q62" s="57">
        <f t="shared" si="0"/>
        <v>14400000</v>
      </c>
      <c r="R62" s="58"/>
      <c r="S62" s="59">
        <f t="shared" si="1"/>
        <v>1200000</v>
      </c>
      <c r="T62" s="60"/>
      <c r="U62" s="61"/>
      <c r="V62" s="62"/>
    </row>
    <row r="63" spans="1:22" s="2" customFormat="1" ht="45" x14ac:dyDescent="0.25">
      <c r="A63" s="55">
        <v>50</v>
      </c>
      <c r="B63" s="27">
        <v>1565264</v>
      </c>
      <c r="C63" s="28" t="s">
        <v>72</v>
      </c>
      <c r="D63" s="56" t="s">
        <v>152</v>
      </c>
      <c r="E63" s="38">
        <v>0</v>
      </c>
      <c r="F63" s="38">
        <v>0</v>
      </c>
      <c r="G63" s="63">
        <v>0</v>
      </c>
      <c r="H63" s="63">
        <v>0</v>
      </c>
      <c r="I63" s="63">
        <v>1200000</v>
      </c>
      <c r="J63" s="63">
        <v>1200000</v>
      </c>
      <c r="K63" s="65">
        <v>1200000</v>
      </c>
      <c r="L63" s="63">
        <v>1200000</v>
      </c>
      <c r="M63" s="63">
        <v>0</v>
      </c>
      <c r="N63" s="65">
        <v>0</v>
      </c>
      <c r="O63" s="65">
        <v>0</v>
      </c>
      <c r="P63" s="68">
        <v>1200000</v>
      </c>
      <c r="Q63" s="57">
        <f t="shared" si="0"/>
        <v>6000000</v>
      </c>
      <c r="R63" s="64"/>
      <c r="S63" s="59">
        <f t="shared" si="1"/>
        <v>500000</v>
      </c>
      <c r="T63" s="60"/>
      <c r="U63" s="61"/>
      <c r="V63" s="62"/>
    </row>
    <row r="64" spans="1:22" s="2" customFormat="1" ht="45" x14ac:dyDescent="0.25">
      <c r="A64" s="55">
        <v>51</v>
      </c>
      <c r="B64" s="25">
        <v>5107564</v>
      </c>
      <c r="C64" s="24" t="s">
        <v>73</v>
      </c>
      <c r="D64" s="56" t="s">
        <v>156</v>
      </c>
      <c r="E64" s="69">
        <v>0</v>
      </c>
      <c r="F64" s="63">
        <v>0</v>
      </c>
      <c r="G64" s="63">
        <v>0</v>
      </c>
      <c r="H64" s="63">
        <v>0</v>
      </c>
      <c r="I64" s="63">
        <v>0</v>
      </c>
      <c r="J64" s="63">
        <v>1200000</v>
      </c>
      <c r="K64" s="65">
        <v>1200000</v>
      </c>
      <c r="L64" s="63">
        <v>1200000</v>
      </c>
      <c r="M64" s="63">
        <v>1200000</v>
      </c>
      <c r="N64" s="65">
        <v>1200000</v>
      </c>
      <c r="O64" s="65">
        <v>1200000</v>
      </c>
      <c r="P64" s="68">
        <v>1200000</v>
      </c>
      <c r="Q64" s="57">
        <f t="shared" si="0"/>
        <v>8400000</v>
      </c>
      <c r="R64" s="64"/>
      <c r="S64" s="59">
        <f t="shared" si="1"/>
        <v>700000</v>
      </c>
      <c r="T64" s="60"/>
      <c r="U64" s="61"/>
      <c r="V64" s="62"/>
    </row>
    <row r="65" spans="1:22" s="2" customFormat="1" ht="45" x14ac:dyDescent="0.25">
      <c r="A65" s="55">
        <v>52</v>
      </c>
      <c r="B65" s="30">
        <v>3202639</v>
      </c>
      <c r="C65" s="28" t="s">
        <v>74</v>
      </c>
      <c r="D65" s="56" t="s">
        <v>152</v>
      </c>
      <c r="E65" s="25">
        <v>0</v>
      </c>
      <c r="F65" s="38">
        <v>0</v>
      </c>
      <c r="G65" s="65">
        <v>800000</v>
      </c>
      <c r="H65" s="38">
        <v>1200000</v>
      </c>
      <c r="I65" s="38">
        <v>1200000</v>
      </c>
      <c r="J65" s="38">
        <v>1200000</v>
      </c>
      <c r="K65" s="25">
        <v>480000</v>
      </c>
      <c r="L65" s="38">
        <v>0</v>
      </c>
      <c r="M65" s="38">
        <v>0</v>
      </c>
      <c r="N65" s="25">
        <v>0</v>
      </c>
      <c r="O65" s="25">
        <v>960000</v>
      </c>
      <c r="P65" s="38">
        <v>1200000</v>
      </c>
      <c r="Q65" s="57">
        <f t="shared" si="0"/>
        <v>7040000</v>
      </c>
      <c r="R65" s="64"/>
      <c r="S65" s="59">
        <f t="shared" si="1"/>
        <v>586666.66666666663</v>
      </c>
      <c r="T65" s="60"/>
      <c r="U65" s="61"/>
      <c r="V65" s="62"/>
    </row>
    <row r="66" spans="1:22" s="2" customFormat="1" ht="18" x14ac:dyDescent="0.25">
      <c r="A66" s="55">
        <v>53</v>
      </c>
      <c r="B66" s="23">
        <v>991940</v>
      </c>
      <c r="C66" s="26" t="s">
        <v>75</v>
      </c>
      <c r="D66" s="56" t="s">
        <v>157</v>
      </c>
      <c r="E66" s="25">
        <v>1250000</v>
      </c>
      <c r="F66" s="38">
        <v>1250000</v>
      </c>
      <c r="G66" s="38">
        <v>1250000</v>
      </c>
      <c r="H66" s="38">
        <v>1250000</v>
      </c>
      <c r="I66" s="25">
        <v>1250000</v>
      </c>
      <c r="J66" s="38">
        <v>1250000</v>
      </c>
      <c r="K66" s="25">
        <v>1250000</v>
      </c>
      <c r="L66" s="38">
        <v>1250000</v>
      </c>
      <c r="M66" s="38">
        <v>1250000</v>
      </c>
      <c r="N66" s="25">
        <v>1250000</v>
      </c>
      <c r="O66" s="25">
        <v>1250000</v>
      </c>
      <c r="P66" s="39">
        <v>1250000</v>
      </c>
      <c r="Q66" s="57">
        <f t="shared" si="0"/>
        <v>15000000</v>
      </c>
      <c r="R66" s="58"/>
      <c r="S66" s="59">
        <f t="shared" si="1"/>
        <v>1250000</v>
      </c>
      <c r="T66" s="60"/>
      <c r="U66" s="61"/>
      <c r="V66" s="62"/>
    </row>
    <row r="67" spans="1:22" s="2" customFormat="1" ht="33.75" x14ac:dyDescent="0.25">
      <c r="A67" s="55">
        <v>54</v>
      </c>
      <c r="B67" s="23">
        <v>1112488</v>
      </c>
      <c r="C67" s="24" t="s">
        <v>76</v>
      </c>
      <c r="D67" s="56" t="s">
        <v>145</v>
      </c>
      <c r="E67" s="25">
        <v>1300000</v>
      </c>
      <c r="F67" s="38">
        <v>1300000</v>
      </c>
      <c r="G67" s="25">
        <f>1300000+260000</f>
        <v>1560000</v>
      </c>
      <c r="H67" s="38">
        <v>1300000</v>
      </c>
      <c r="I67" s="38">
        <v>1300000</v>
      </c>
      <c r="J67" s="38">
        <v>1300000</v>
      </c>
      <c r="K67" s="25">
        <v>1300000</v>
      </c>
      <c r="L67" s="38">
        <v>1300000</v>
      </c>
      <c r="M67" s="38">
        <v>1300000</v>
      </c>
      <c r="N67" s="25">
        <v>1300000</v>
      </c>
      <c r="O67" s="25">
        <f>1300000+250000</f>
        <v>1550000</v>
      </c>
      <c r="P67" s="39">
        <v>1300000</v>
      </c>
      <c r="Q67" s="57">
        <f t="shared" si="0"/>
        <v>16110000</v>
      </c>
      <c r="R67" s="58"/>
      <c r="S67" s="59">
        <f t="shared" si="1"/>
        <v>1342500</v>
      </c>
      <c r="T67" s="60"/>
      <c r="U67" s="61"/>
      <c r="V67" s="62"/>
    </row>
    <row r="68" spans="1:22" s="2" customFormat="1" ht="33.75" x14ac:dyDescent="0.25">
      <c r="A68" s="55">
        <v>55</v>
      </c>
      <c r="B68" s="23">
        <v>2251391</v>
      </c>
      <c r="C68" s="24" t="s">
        <v>77</v>
      </c>
      <c r="D68" s="56" t="s">
        <v>158</v>
      </c>
      <c r="E68" s="25">
        <v>1300000</v>
      </c>
      <c r="F68" s="38">
        <v>1300000</v>
      </c>
      <c r="G68" s="38">
        <v>1300000</v>
      </c>
      <c r="H68" s="38">
        <v>1300000</v>
      </c>
      <c r="I68" s="38">
        <v>1300000</v>
      </c>
      <c r="J68" s="38">
        <v>1300000</v>
      </c>
      <c r="K68" s="25">
        <v>1000000</v>
      </c>
      <c r="L68" s="38">
        <v>1000000</v>
      </c>
      <c r="M68" s="38">
        <v>1000000</v>
      </c>
      <c r="N68" s="25">
        <v>1000000</v>
      </c>
      <c r="O68" s="25">
        <v>1000000</v>
      </c>
      <c r="P68" s="39">
        <v>1000000</v>
      </c>
      <c r="Q68" s="57">
        <f t="shared" si="0"/>
        <v>13800000</v>
      </c>
      <c r="R68" s="58"/>
      <c r="S68" s="59">
        <f t="shared" si="1"/>
        <v>1150000</v>
      </c>
      <c r="T68" s="60"/>
      <c r="U68" s="61"/>
      <c r="V68" s="62"/>
    </row>
    <row r="69" spans="1:22" s="2" customFormat="1" ht="45" x14ac:dyDescent="0.25">
      <c r="A69" s="55">
        <v>56</v>
      </c>
      <c r="B69" s="23">
        <v>2990451</v>
      </c>
      <c r="C69" s="24" t="s">
        <v>78</v>
      </c>
      <c r="D69" s="56" t="s">
        <v>159</v>
      </c>
      <c r="E69" s="25">
        <v>1500000</v>
      </c>
      <c r="F69" s="38">
        <v>1500000</v>
      </c>
      <c r="G69" s="38">
        <v>1500000</v>
      </c>
      <c r="H69" s="38">
        <v>1500000</v>
      </c>
      <c r="I69" s="38">
        <v>1500000</v>
      </c>
      <c r="J69" s="38">
        <v>1500000</v>
      </c>
      <c r="K69" s="25">
        <v>1500000</v>
      </c>
      <c r="L69" s="38">
        <v>1500000</v>
      </c>
      <c r="M69" s="38">
        <v>1500000</v>
      </c>
      <c r="N69" s="25">
        <v>1500000</v>
      </c>
      <c r="O69" s="25">
        <v>1500000</v>
      </c>
      <c r="P69" s="39">
        <v>1500000</v>
      </c>
      <c r="Q69" s="57">
        <f t="shared" si="0"/>
        <v>18000000</v>
      </c>
      <c r="R69" s="58"/>
      <c r="S69" s="59">
        <f t="shared" si="1"/>
        <v>1500000</v>
      </c>
      <c r="T69" s="60"/>
      <c r="U69" s="61"/>
      <c r="V69" s="62"/>
    </row>
    <row r="70" spans="1:22" s="2" customFormat="1" ht="45" x14ac:dyDescent="0.25">
      <c r="A70" s="55">
        <v>57</v>
      </c>
      <c r="B70" s="23">
        <v>2390986</v>
      </c>
      <c r="C70" s="24" t="s">
        <v>79</v>
      </c>
      <c r="D70" s="56" t="s">
        <v>151</v>
      </c>
      <c r="E70" s="25">
        <v>1500000</v>
      </c>
      <c r="F70" s="38">
        <v>1500000</v>
      </c>
      <c r="G70" s="38">
        <v>1500000</v>
      </c>
      <c r="H70" s="38">
        <v>1500000</v>
      </c>
      <c r="I70" s="38">
        <v>1500000</v>
      </c>
      <c r="J70" s="38">
        <v>1500000</v>
      </c>
      <c r="K70" s="25">
        <v>600000</v>
      </c>
      <c r="L70" s="38">
        <v>650000</v>
      </c>
      <c r="M70" s="38">
        <v>1500000</v>
      </c>
      <c r="N70" s="25">
        <v>1500000</v>
      </c>
      <c r="O70" s="25">
        <v>1500000</v>
      </c>
      <c r="P70" s="39">
        <v>1500000</v>
      </c>
      <c r="Q70" s="57">
        <f t="shared" si="0"/>
        <v>16250000</v>
      </c>
      <c r="R70" s="58"/>
      <c r="S70" s="59">
        <f t="shared" si="1"/>
        <v>1354166.6666666667</v>
      </c>
      <c r="T70" s="60"/>
      <c r="U70" s="61"/>
      <c r="V70" s="62"/>
    </row>
    <row r="71" spans="1:22" s="2" customFormat="1" ht="45" x14ac:dyDescent="0.25">
      <c r="A71" s="55">
        <v>58</v>
      </c>
      <c r="B71" s="23">
        <v>3520117</v>
      </c>
      <c r="C71" s="24" t="s">
        <v>80</v>
      </c>
      <c r="D71" s="56" t="s">
        <v>160</v>
      </c>
      <c r="E71" s="25">
        <v>1500000</v>
      </c>
      <c r="F71" s="38">
        <v>1500000</v>
      </c>
      <c r="G71" s="38">
        <v>1500000</v>
      </c>
      <c r="H71" s="38">
        <v>1500000</v>
      </c>
      <c r="I71" s="38">
        <v>1500000</v>
      </c>
      <c r="J71" s="38">
        <v>1500000</v>
      </c>
      <c r="K71" s="25">
        <v>1500000</v>
      </c>
      <c r="L71" s="38">
        <v>1500000</v>
      </c>
      <c r="M71" s="38">
        <v>1500000</v>
      </c>
      <c r="N71" s="25">
        <v>1500000</v>
      </c>
      <c r="O71" s="25">
        <v>1500000</v>
      </c>
      <c r="P71" s="39">
        <v>1500000</v>
      </c>
      <c r="Q71" s="57">
        <f t="shared" si="0"/>
        <v>18000000</v>
      </c>
      <c r="R71" s="58">
        <v>750000</v>
      </c>
      <c r="S71" s="59">
        <f t="shared" si="1"/>
        <v>750000</v>
      </c>
      <c r="T71" s="60"/>
      <c r="U71" s="61"/>
      <c r="V71" s="62"/>
    </row>
    <row r="72" spans="1:22" s="2" customFormat="1" ht="22.5" x14ac:dyDescent="0.25">
      <c r="A72" s="55">
        <v>59</v>
      </c>
      <c r="B72" s="10">
        <v>1420445</v>
      </c>
      <c r="C72" s="24" t="s">
        <v>81</v>
      </c>
      <c r="D72" s="56" t="s">
        <v>133</v>
      </c>
      <c r="E72" s="25">
        <v>1500000</v>
      </c>
      <c r="F72" s="38">
        <v>1500000</v>
      </c>
      <c r="G72" s="38">
        <v>1500000</v>
      </c>
      <c r="H72" s="38">
        <v>1500000</v>
      </c>
      <c r="I72" s="38">
        <v>1500000</v>
      </c>
      <c r="J72" s="38">
        <v>1500000</v>
      </c>
      <c r="K72" s="25">
        <v>1500000</v>
      </c>
      <c r="L72" s="38">
        <v>1500000</v>
      </c>
      <c r="M72" s="38">
        <v>1500000</v>
      </c>
      <c r="N72" s="25">
        <v>0</v>
      </c>
      <c r="O72" s="25">
        <v>0</v>
      </c>
      <c r="P72" s="39">
        <v>0</v>
      </c>
      <c r="Q72" s="57">
        <f t="shared" si="0"/>
        <v>13500000</v>
      </c>
      <c r="R72" s="58"/>
      <c r="S72" s="59">
        <f t="shared" si="1"/>
        <v>1125000</v>
      </c>
      <c r="T72" s="60"/>
      <c r="U72" s="61"/>
      <c r="V72" s="62"/>
    </row>
    <row r="73" spans="1:22" s="2" customFormat="1" ht="22.5" x14ac:dyDescent="0.25">
      <c r="A73" s="55">
        <v>60</v>
      </c>
      <c r="B73" s="10">
        <v>935946</v>
      </c>
      <c r="C73" s="24" t="s">
        <v>82</v>
      </c>
      <c r="D73" s="56" t="s">
        <v>145</v>
      </c>
      <c r="E73" s="25">
        <v>1500000</v>
      </c>
      <c r="F73" s="38">
        <v>1500000</v>
      </c>
      <c r="G73" s="38">
        <f>1500000+300000</f>
        <v>1800000</v>
      </c>
      <c r="H73" s="38">
        <v>1500000</v>
      </c>
      <c r="I73" s="38">
        <v>1500000</v>
      </c>
      <c r="J73" s="38">
        <v>1500000</v>
      </c>
      <c r="K73" s="25">
        <v>1500000</v>
      </c>
      <c r="L73" s="38">
        <v>1500000</v>
      </c>
      <c r="M73" s="38">
        <v>1500000</v>
      </c>
      <c r="N73" s="25">
        <v>1500000</v>
      </c>
      <c r="O73" s="25">
        <f>1500000+350000</f>
        <v>1850000</v>
      </c>
      <c r="P73" s="39">
        <v>1500000</v>
      </c>
      <c r="Q73" s="57">
        <f t="shared" si="0"/>
        <v>18650000</v>
      </c>
      <c r="R73" s="58"/>
      <c r="S73" s="59">
        <f t="shared" si="1"/>
        <v>1554166.6666666667</v>
      </c>
      <c r="T73" s="60"/>
      <c r="U73" s="61"/>
      <c r="V73" s="62"/>
    </row>
    <row r="74" spans="1:22" s="2" customFormat="1" ht="33.75" x14ac:dyDescent="0.25">
      <c r="A74" s="55">
        <v>61</v>
      </c>
      <c r="B74" s="23">
        <v>1290614</v>
      </c>
      <c r="C74" s="24" t="s">
        <v>83</v>
      </c>
      <c r="D74" s="56" t="s">
        <v>161</v>
      </c>
      <c r="E74" s="25">
        <v>1500000</v>
      </c>
      <c r="F74" s="38">
        <v>1500000</v>
      </c>
      <c r="G74" s="38">
        <v>1500000</v>
      </c>
      <c r="H74" s="38">
        <v>1500000</v>
      </c>
      <c r="I74" s="38">
        <v>1500000</v>
      </c>
      <c r="J74" s="38">
        <v>1500000</v>
      </c>
      <c r="K74" s="25">
        <v>1500000</v>
      </c>
      <c r="L74" s="38">
        <v>1500000</v>
      </c>
      <c r="M74" s="38">
        <v>1500000</v>
      </c>
      <c r="N74" s="25">
        <v>1500000</v>
      </c>
      <c r="O74" s="25">
        <v>1500000</v>
      </c>
      <c r="P74" s="39">
        <v>1500000</v>
      </c>
      <c r="Q74" s="57">
        <f t="shared" si="0"/>
        <v>18000000</v>
      </c>
      <c r="R74" s="58"/>
      <c r="S74" s="59">
        <f t="shared" si="1"/>
        <v>1500000</v>
      </c>
      <c r="T74" s="60"/>
      <c r="U74" s="61"/>
      <c r="V74" s="62"/>
    </row>
    <row r="75" spans="1:22" s="2" customFormat="1" ht="45" x14ac:dyDescent="0.25">
      <c r="A75" s="55">
        <v>62</v>
      </c>
      <c r="B75" s="23">
        <v>498073</v>
      </c>
      <c r="C75" s="24" t="s">
        <v>84</v>
      </c>
      <c r="D75" s="56" t="s">
        <v>162</v>
      </c>
      <c r="E75" s="25">
        <v>0</v>
      </c>
      <c r="F75" s="38">
        <v>1500000</v>
      </c>
      <c r="G75" s="38">
        <v>1500000</v>
      </c>
      <c r="H75" s="38">
        <v>1500000</v>
      </c>
      <c r="I75" s="38">
        <v>1500000</v>
      </c>
      <c r="J75" s="38">
        <v>1500000</v>
      </c>
      <c r="K75" s="25">
        <v>600000</v>
      </c>
      <c r="L75" s="38">
        <v>1500000</v>
      </c>
      <c r="M75" s="38">
        <v>1500000</v>
      </c>
      <c r="N75" s="25">
        <v>1500000</v>
      </c>
      <c r="O75" s="25">
        <v>1500000</v>
      </c>
      <c r="P75" s="39">
        <v>1500000</v>
      </c>
      <c r="Q75" s="57">
        <f t="shared" si="0"/>
        <v>15600000</v>
      </c>
      <c r="R75" s="58"/>
      <c r="S75" s="59">
        <f t="shared" si="1"/>
        <v>1300000</v>
      </c>
      <c r="T75" s="60"/>
      <c r="U75" s="61"/>
      <c r="V75" s="62"/>
    </row>
    <row r="76" spans="1:22" s="2" customFormat="1" ht="33.75" x14ac:dyDescent="0.25">
      <c r="A76" s="55">
        <v>63</v>
      </c>
      <c r="B76" s="23">
        <v>5885410</v>
      </c>
      <c r="C76" s="24" t="s">
        <v>85</v>
      </c>
      <c r="D76" s="56" t="s">
        <v>163</v>
      </c>
      <c r="E76" s="25">
        <v>0</v>
      </c>
      <c r="F76" s="38">
        <v>1650000</v>
      </c>
      <c r="G76" s="38">
        <v>1500000</v>
      </c>
      <c r="H76" s="38">
        <v>1500000</v>
      </c>
      <c r="I76" s="38">
        <v>1500000</v>
      </c>
      <c r="J76" s="38">
        <v>1500000</v>
      </c>
      <c r="K76" s="25">
        <v>1500000</v>
      </c>
      <c r="L76" s="38">
        <v>1500000</v>
      </c>
      <c r="M76" s="38">
        <v>1500000</v>
      </c>
      <c r="N76" s="25">
        <v>1500000</v>
      </c>
      <c r="O76" s="25">
        <v>1500000</v>
      </c>
      <c r="P76" s="39">
        <v>1500000</v>
      </c>
      <c r="Q76" s="57">
        <f t="shared" si="0"/>
        <v>16650000</v>
      </c>
      <c r="R76" s="58"/>
      <c r="S76" s="59">
        <f t="shared" si="1"/>
        <v>1387500</v>
      </c>
      <c r="T76" s="60"/>
      <c r="U76" s="61"/>
      <c r="V76" s="62"/>
    </row>
    <row r="77" spans="1:22" s="2" customFormat="1" ht="33.75" x14ac:dyDescent="0.25">
      <c r="A77" s="55">
        <v>64</v>
      </c>
      <c r="B77" s="23">
        <v>3496048</v>
      </c>
      <c r="C77" s="24" t="s">
        <v>86</v>
      </c>
      <c r="D77" s="56" t="s">
        <v>153</v>
      </c>
      <c r="E77" s="25">
        <v>1800000</v>
      </c>
      <c r="F77" s="38">
        <v>1800000</v>
      </c>
      <c r="G77" s="38">
        <v>1800000</v>
      </c>
      <c r="H77" s="38">
        <v>1800000</v>
      </c>
      <c r="I77" s="38">
        <v>1800000</v>
      </c>
      <c r="J77" s="38">
        <v>1800000</v>
      </c>
      <c r="K77" s="25">
        <v>1800000</v>
      </c>
      <c r="L77" s="38">
        <v>1800000</v>
      </c>
      <c r="M77" s="38">
        <v>1800000</v>
      </c>
      <c r="N77" s="25">
        <v>1800000</v>
      </c>
      <c r="O77" s="25">
        <v>1800000</v>
      </c>
      <c r="P77" s="39">
        <v>1800000</v>
      </c>
      <c r="Q77" s="57">
        <f t="shared" si="0"/>
        <v>21600000</v>
      </c>
      <c r="R77" s="58"/>
      <c r="S77" s="59">
        <f t="shared" si="1"/>
        <v>1800000</v>
      </c>
      <c r="T77" s="60"/>
      <c r="U77" s="61"/>
      <c r="V77" s="62"/>
    </row>
    <row r="78" spans="1:22" s="2" customFormat="1" ht="22.5" x14ac:dyDescent="0.25">
      <c r="A78" s="55">
        <v>65</v>
      </c>
      <c r="B78" s="23">
        <v>4243428</v>
      </c>
      <c r="C78" s="24" t="s">
        <v>87</v>
      </c>
      <c r="D78" s="56" t="s">
        <v>164</v>
      </c>
      <c r="E78" s="25">
        <v>1800000</v>
      </c>
      <c r="F78" s="38">
        <v>1800000</v>
      </c>
      <c r="G78" s="38">
        <v>1800000</v>
      </c>
      <c r="H78" s="38">
        <v>1800000</v>
      </c>
      <c r="I78" s="38">
        <v>1800000</v>
      </c>
      <c r="J78" s="38">
        <v>1800000</v>
      </c>
      <c r="K78" s="25">
        <v>1800000</v>
      </c>
      <c r="L78" s="38">
        <v>1800000</v>
      </c>
      <c r="M78" s="38">
        <v>1800000</v>
      </c>
      <c r="N78" s="25">
        <v>1800000</v>
      </c>
      <c r="O78" s="25">
        <v>1800000</v>
      </c>
      <c r="P78" s="39">
        <v>1800000</v>
      </c>
      <c r="Q78" s="57">
        <f t="shared" si="0"/>
        <v>21600000</v>
      </c>
      <c r="R78" s="58"/>
      <c r="S78" s="59">
        <f t="shared" si="1"/>
        <v>1800000</v>
      </c>
      <c r="T78" s="60"/>
      <c r="U78" s="61"/>
      <c r="V78" s="62"/>
    </row>
    <row r="79" spans="1:22" s="2" customFormat="1" ht="33.75" x14ac:dyDescent="0.25">
      <c r="A79" s="55">
        <v>66</v>
      </c>
      <c r="B79" s="23">
        <v>733019</v>
      </c>
      <c r="C79" s="24" t="s">
        <v>88</v>
      </c>
      <c r="D79" s="56" t="s">
        <v>165</v>
      </c>
      <c r="E79" s="25">
        <v>2000000</v>
      </c>
      <c r="F79" s="38">
        <v>2000000</v>
      </c>
      <c r="G79" s="38">
        <f>2000000+400000</f>
        <v>2400000</v>
      </c>
      <c r="H79" s="38">
        <v>2000000</v>
      </c>
      <c r="I79" s="38">
        <v>2000000</v>
      </c>
      <c r="J79" s="38">
        <v>2000000</v>
      </c>
      <c r="K79" s="25">
        <v>2000000</v>
      </c>
      <c r="L79" s="38">
        <v>2000000</v>
      </c>
      <c r="M79" s="38">
        <v>2000000</v>
      </c>
      <c r="N79" s="25">
        <v>2000000</v>
      </c>
      <c r="O79" s="25">
        <v>2000000</v>
      </c>
      <c r="P79" s="39">
        <v>2000000</v>
      </c>
      <c r="Q79" s="57">
        <f t="shared" ref="Q79:Q89" si="2">SUM(E79:P79)</f>
        <v>24400000</v>
      </c>
      <c r="R79" s="58"/>
      <c r="S79" s="59">
        <f t="shared" ref="S79:S89" si="3">(Q79/12)-R79</f>
        <v>2033333.3333333333</v>
      </c>
      <c r="T79" s="60"/>
      <c r="U79" s="61"/>
      <c r="V79" s="62"/>
    </row>
    <row r="80" spans="1:22" s="2" customFormat="1" ht="33.75" x14ac:dyDescent="0.25">
      <c r="A80" s="55">
        <v>67</v>
      </c>
      <c r="B80" s="23">
        <v>3407967</v>
      </c>
      <c r="C80" s="24" t="s">
        <v>89</v>
      </c>
      <c r="D80" s="56" t="s">
        <v>152</v>
      </c>
      <c r="E80" s="25">
        <v>2000000</v>
      </c>
      <c r="F80" s="38">
        <v>2000000</v>
      </c>
      <c r="G80" s="38">
        <v>2000000</v>
      </c>
      <c r="H80" s="38">
        <v>2000000</v>
      </c>
      <c r="I80" s="38">
        <v>2000000</v>
      </c>
      <c r="J80" s="38">
        <v>2000000</v>
      </c>
      <c r="K80" s="25">
        <v>2000000</v>
      </c>
      <c r="L80" s="38">
        <v>2000000</v>
      </c>
      <c r="M80" s="38">
        <v>2000000</v>
      </c>
      <c r="N80" s="25">
        <v>2000000</v>
      </c>
      <c r="O80" s="25">
        <v>2000000</v>
      </c>
      <c r="P80" s="39">
        <v>2000000</v>
      </c>
      <c r="Q80" s="57">
        <f t="shared" si="2"/>
        <v>24000000</v>
      </c>
      <c r="R80" s="58"/>
      <c r="S80" s="59">
        <f t="shared" si="3"/>
        <v>2000000</v>
      </c>
      <c r="T80" s="60"/>
      <c r="U80" s="61"/>
      <c r="V80" s="62"/>
    </row>
    <row r="81" spans="1:22" s="2" customFormat="1" ht="22.5" x14ac:dyDescent="0.25">
      <c r="A81" s="55">
        <v>68</v>
      </c>
      <c r="B81" s="10">
        <v>2424439</v>
      </c>
      <c r="C81" s="24" t="s">
        <v>90</v>
      </c>
      <c r="D81" s="56" t="s">
        <v>166</v>
      </c>
      <c r="E81" s="25">
        <v>2000000</v>
      </c>
      <c r="F81" s="38">
        <v>2000000</v>
      </c>
      <c r="G81" s="38">
        <v>2000000</v>
      </c>
      <c r="H81" s="38">
        <v>2000000</v>
      </c>
      <c r="I81" s="38">
        <v>2000000</v>
      </c>
      <c r="J81" s="38">
        <v>2000000</v>
      </c>
      <c r="K81" s="25">
        <v>2000000</v>
      </c>
      <c r="L81" s="38">
        <v>2000000</v>
      </c>
      <c r="M81" s="38">
        <v>2000000</v>
      </c>
      <c r="N81" s="25">
        <v>2000000</v>
      </c>
      <c r="O81" s="25">
        <v>2000000</v>
      </c>
      <c r="P81" s="39">
        <v>2000000</v>
      </c>
      <c r="Q81" s="57">
        <f t="shared" si="2"/>
        <v>24000000</v>
      </c>
      <c r="R81" s="58"/>
      <c r="S81" s="59">
        <f t="shared" si="3"/>
        <v>2000000</v>
      </c>
      <c r="T81" s="60"/>
      <c r="U81" s="61"/>
      <c r="V81" s="62"/>
    </row>
    <row r="82" spans="1:22" s="2" customFormat="1" ht="33.75" x14ac:dyDescent="0.25">
      <c r="A82" s="55">
        <v>69</v>
      </c>
      <c r="B82" s="31">
        <v>6172968</v>
      </c>
      <c r="C82" s="32" t="s">
        <v>91</v>
      </c>
      <c r="D82" s="56" t="s">
        <v>167</v>
      </c>
      <c r="E82" s="25">
        <v>900000</v>
      </c>
      <c r="F82" s="38">
        <v>900000</v>
      </c>
      <c r="G82" s="38">
        <v>900000</v>
      </c>
      <c r="H82" s="38">
        <v>900000</v>
      </c>
      <c r="I82" s="38">
        <v>900000</v>
      </c>
      <c r="J82" s="38">
        <v>900000</v>
      </c>
      <c r="K82" s="25">
        <v>900000</v>
      </c>
      <c r="L82" s="38">
        <v>900000</v>
      </c>
      <c r="M82" s="38">
        <v>0</v>
      </c>
      <c r="N82" s="25">
        <v>0</v>
      </c>
      <c r="O82" s="25">
        <v>0</v>
      </c>
      <c r="P82" s="39">
        <v>0</v>
      </c>
      <c r="Q82" s="57">
        <f t="shared" si="2"/>
        <v>7200000</v>
      </c>
      <c r="R82" s="58"/>
      <c r="S82" s="59">
        <f t="shared" si="3"/>
        <v>600000</v>
      </c>
      <c r="T82" s="60"/>
      <c r="U82" s="61"/>
      <c r="V82" s="62"/>
    </row>
    <row r="83" spans="1:22" s="2" customFormat="1" ht="33.75" x14ac:dyDescent="0.25">
      <c r="A83" s="55">
        <v>70</v>
      </c>
      <c r="B83" s="31">
        <v>4206347</v>
      </c>
      <c r="C83" s="32" t="s">
        <v>92</v>
      </c>
      <c r="D83" s="56" t="s">
        <v>168</v>
      </c>
      <c r="E83" s="25">
        <v>900000</v>
      </c>
      <c r="F83" s="38">
        <v>900000</v>
      </c>
      <c r="G83" s="38">
        <v>900000</v>
      </c>
      <c r="H83" s="38">
        <v>900000</v>
      </c>
      <c r="I83" s="38">
        <v>900000</v>
      </c>
      <c r="J83" s="38">
        <v>900000</v>
      </c>
      <c r="K83" s="25">
        <v>360000</v>
      </c>
      <c r="L83" s="38">
        <v>0</v>
      </c>
      <c r="M83" s="38">
        <v>0</v>
      </c>
      <c r="N83" s="25">
        <v>0</v>
      </c>
      <c r="O83" s="25">
        <v>0</v>
      </c>
      <c r="P83" s="39">
        <v>0</v>
      </c>
      <c r="Q83" s="57">
        <f t="shared" si="2"/>
        <v>5760000</v>
      </c>
      <c r="R83" s="58"/>
      <c r="S83" s="59">
        <f t="shared" si="3"/>
        <v>480000</v>
      </c>
      <c r="T83" s="60"/>
      <c r="U83" s="61"/>
      <c r="V83" s="62"/>
    </row>
    <row r="84" spans="1:22" s="2" customFormat="1" ht="33.75" x14ac:dyDescent="0.25">
      <c r="A84" s="55">
        <v>71</v>
      </c>
      <c r="B84" s="33">
        <v>2844625</v>
      </c>
      <c r="C84" s="32" t="s">
        <v>93</v>
      </c>
      <c r="D84" s="56" t="s">
        <v>169</v>
      </c>
      <c r="E84" s="25">
        <v>1200000</v>
      </c>
      <c r="F84" s="38">
        <v>1200000</v>
      </c>
      <c r="G84" s="38">
        <v>1200000</v>
      </c>
      <c r="H84" s="38">
        <v>1200000</v>
      </c>
      <c r="I84" s="38">
        <v>1200000</v>
      </c>
      <c r="J84" s="38">
        <v>1200000</v>
      </c>
      <c r="K84" s="25">
        <v>1200000</v>
      </c>
      <c r="L84" s="38">
        <v>1200000</v>
      </c>
      <c r="M84" s="38">
        <v>0</v>
      </c>
      <c r="N84" s="25">
        <v>0</v>
      </c>
      <c r="O84" s="25">
        <v>0</v>
      </c>
      <c r="P84" s="39">
        <v>0</v>
      </c>
      <c r="Q84" s="57">
        <f t="shared" si="2"/>
        <v>9600000</v>
      </c>
      <c r="R84" s="58"/>
      <c r="S84" s="59">
        <f t="shared" si="3"/>
        <v>800000</v>
      </c>
      <c r="T84" s="60"/>
      <c r="U84" s="61"/>
      <c r="V84" s="62"/>
    </row>
    <row r="85" spans="1:22" s="2" customFormat="1" ht="33.75" x14ac:dyDescent="0.25">
      <c r="A85" s="55">
        <v>72</v>
      </c>
      <c r="B85" s="33">
        <v>848505</v>
      </c>
      <c r="C85" s="32" t="s">
        <v>94</v>
      </c>
      <c r="D85" s="56" t="s">
        <v>170</v>
      </c>
      <c r="E85" s="25">
        <v>1300000</v>
      </c>
      <c r="F85" s="38">
        <v>1300000</v>
      </c>
      <c r="G85" s="38">
        <v>1300000</v>
      </c>
      <c r="H85" s="38">
        <v>1300000</v>
      </c>
      <c r="I85" s="38">
        <v>1300000</v>
      </c>
      <c r="J85" s="38">
        <v>1300000</v>
      </c>
      <c r="K85" s="25">
        <v>476666.66666666669</v>
      </c>
      <c r="L85" s="38">
        <v>0</v>
      </c>
      <c r="M85" s="38">
        <v>0</v>
      </c>
      <c r="N85" s="25">
        <v>0</v>
      </c>
      <c r="O85" s="25">
        <v>0</v>
      </c>
      <c r="P85" s="39">
        <v>0</v>
      </c>
      <c r="Q85" s="57">
        <f t="shared" si="2"/>
        <v>8276666.666666667</v>
      </c>
      <c r="R85" s="58"/>
      <c r="S85" s="59">
        <f t="shared" si="3"/>
        <v>689722.22222222225</v>
      </c>
      <c r="T85" s="60"/>
      <c r="U85" s="61"/>
      <c r="V85" s="62"/>
    </row>
    <row r="86" spans="1:22" s="2" customFormat="1" ht="45" x14ac:dyDescent="0.25">
      <c r="A86" s="55">
        <v>73</v>
      </c>
      <c r="B86" s="33">
        <v>4082069</v>
      </c>
      <c r="C86" s="34" t="s">
        <v>95</v>
      </c>
      <c r="D86" s="56" t="s">
        <v>171</v>
      </c>
      <c r="E86" s="25">
        <v>1300000</v>
      </c>
      <c r="F86" s="38">
        <v>1300000</v>
      </c>
      <c r="G86" s="38">
        <v>1300000</v>
      </c>
      <c r="H86" s="38">
        <v>1300000</v>
      </c>
      <c r="I86" s="38">
        <v>1300000</v>
      </c>
      <c r="J86" s="38">
        <v>1300000</v>
      </c>
      <c r="K86" s="25">
        <v>1300000</v>
      </c>
      <c r="L86" s="38">
        <v>1300000</v>
      </c>
      <c r="M86" s="38">
        <v>0</v>
      </c>
      <c r="N86" s="25">
        <v>0</v>
      </c>
      <c r="O86" s="25">
        <v>0</v>
      </c>
      <c r="P86" s="39">
        <v>0</v>
      </c>
      <c r="Q86" s="57">
        <f t="shared" si="2"/>
        <v>10400000</v>
      </c>
      <c r="R86" s="58"/>
      <c r="S86" s="59">
        <f t="shared" si="3"/>
        <v>866666.66666666663</v>
      </c>
      <c r="T86" s="60"/>
      <c r="U86" s="61"/>
      <c r="V86" s="62"/>
    </row>
    <row r="87" spans="1:22" s="2" customFormat="1" ht="45" x14ac:dyDescent="0.25">
      <c r="A87" s="55">
        <v>74</v>
      </c>
      <c r="B87" s="35">
        <v>5959858</v>
      </c>
      <c r="C87" s="32" t="s">
        <v>96</v>
      </c>
      <c r="D87" s="56" t="s">
        <v>172</v>
      </c>
      <c r="E87" s="38">
        <v>0</v>
      </c>
      <c r="F87" s="38">
        <v>0</v>
      </c>
      <c r="G87" s="65">
        <v>480000</v>
      </c>
      <c r="H87" s="63">
        <v>900000</v>
      </c>
      <c r="I87" s="63">
        <v>900000</v>
      </c>
      <c r="J87" s="63">
        <v>900000</v>
      </c>
      <c r="K87" s="25">
        <v>360000</v>
      </c>
      <c r="L87" s="38">
        <v>0</v>
      </c>
      <c r="M87" s="38">
        <v>900000</v>
      </c>
      <c r="N87" s="25">
        <v>0</v>
      </c>
      <c r="O87" s="25">
        <v>0</v>
      </c>
      <c r="P87" s="68">
        <v>0</v>
      </c>
      <c r="Q87" s="57">
        <f t="shared" si="2"/>
        <v>4440000</v>
      </c>
      <c r="R87" s="64"/>
      <c r="S87" s="59">
        <f t="shared" si="3"/>
        <v>370000</v>
      </c>
      <c r="T87" s="60"/>
      <c r="U87" s="61"/>
      <c r="V87" s="62"/>
    </row>
    <row r="88" spans="1:22" s="2" customFormat="1" x14ac:dyDescent="0.25">
      <c r="A88" s="55">
        <v>75</v>
      </c>
      <c r="B88" s="35">
        <v>3287309</v>
      </c>
      <c r="C88" s="36" t="s">
        <v>97</v>
      </c>
      <c r="D88" s="56" t="s">
        <v>152</v>
      </c>
      <c r="E88" s="38">
        <v>0</v>
      </c>
      <c r="F88" s="38">
        <v>0</v>
      </c>
      <c r="G88" s="63">
        <v>0</v>
      </c>
      <c r="H88" s="63">
        <v>0</v>
      </c>
      <c r="I88" s="63">
        <v>1200000</v>
      </c>
      <c r="J88" s="63">
        <v>1200000</v>
      </c>
      <c r="K88" s="25">
        <v>1170000</v>
      </c>
      <c r="L88" s="25">
        <v>1170000</v>
      </c>
      <c r="M88" s="25">
        <v>1170000</v>
      </c>
      <c r="N88" s="65">
        <v>585000</v>
      </c>
      <c r="O88" s="65">
        <v>0</v>
      </c>
      <c r="P88" s="68">
        <v>0</v>
      </c>
      <c r="Q88" s="57">
        <f t="shared" si="2"/>
        <v>6495000</v>
      </c>
      <c r="R88" s="64"/>
      <c r="S88" s="59">
        <f t="shared" si="3"/>
        <v>541250</v>
      </c>
      <c r="T88" s="60"/>
      <c r="U88" s="61"/>
      <c r="V88" s="62"/>
    </row>
    <row r="89" spans="1:22" s="2" customFormat="1" ht="45" x14ac:dyDescent="0.25">
      <c r="A89" s="55">
        <v>76</v>
      </c>
      <c r="B89" s="37">
        <v>3452864</v>
      </c>
      <c r="C89" s="32" t="s">
        <v>98</v>
      </c>
      <c r="D89" s="56" t="s">
        <v>167</v>
      </c>
      <c r="E89" s="69">
        <v>0</v>
      </c>
      <c r="F89" s="63">
        <v>0</v>
      </c>
      <c r="G89" s="63">
        <v>0</v>
      </c>
      <c r="H89" s="63">
        <v>0</v>
      </c>
      <c r="I89" s="63">
        <v>0</v>
      </c>
      <c r="J89" s="63">
        <v>1200000</v>
      </c>
      <c r="K89" s="65">
        <v>80000</v>
      </c>
      <c r="L89" s="65">
        <v>0</v>
      </c>
      <c r="M89" s="65">
        <v>1200000</v>
      </c>
      <c r="N89" s="65">
        <v>1200000</v>
      </c>
      <c r="O89" s="65">
        <v>1200000</v>
      </c>
      <c r="P89" s="68">
        <v>0</v>
      </c>
      <c r="Q89" s="57">
        <f t="shared" si="2"/>
        <v>4880000</v>
      </c>
      <c r="R89" s="64"/>
      <c r="S89" s="59">
        <f t="shared" si="3"/>
        <v>406666.66666666669</v>
      </c>
      <c r="T89" s="60"/>
      <c r="U89" s="61"/>
      <c r="V89" s="62"/>
    </row>
    <row r="90" spans="1:22" ht="15.75" x14ac:dyDescent="0.3">
      <c r="A90" s="70" t="s">
        <v>173</v>
      </c>
      <c r="B90" s="71"/>
      <c r="C90" s="71"/>
      <c r="D90" s="72" t="s">
        <v>174</v>
      </c>
      <c r="E90" s="73">
        <f>SUM(E14:E89)</f>
        <v>69143333.333333343</v>
      </c>
      <c r="F90" s="73">
        <f t="shared" ref="F90:R90" si="4">SUM(F14:F89)</f>
        <v>77040000</v>
      </c>
      <c r="G90" s="73">
        <f t="shared" si="4"/>
        <v>80340000</v>
      </c>
      <c r="H90" s="73">
        <f t="shared" si="4"/>
        <v>80200000</v>
      </c>
      <c r="I90" s="73">
        <f t="shared" si="4"/>
        <v>83800000</v>
      </c>
      <c r="J90" s="73">
        <f t="shared" si="4"/>
        <v>86200000</v>
      </c>
      <c r="K90" s="73">
        <f t="shared" si="4"/>
        <v>73611666.666666672</v>
      </c>
      <c r="L90" s="73">
        <f t="shared" si="4"/>
        <v>67010000</v>
      </c>
      <c r="M90" s="73">
        <f t="shared" si="4"/>
        <v>72715000</v>
      </c>
      <c r="N90" s="73">
        <f t="shared" si="4"/>
        <v>72350000</v>
      </c>
      <c r="O90" s="73">
        <f t="shared" si="4"/>
        <v>74071666.666666672</v>
      </c>
      <c r="P90" s="73">
        <f t="shared" si="4"/>
        <v>75206667</v>
      </c>
      <c r="Q90" s="73">
        <f t="shared" si="4"/>
        <v>911688333.66666663</v>
      </c>
      <c r="R90" s="73">
        <f t="shared" si="4"/>
        <v>1350000</v>
      </c>
      <c r="S90" s="74">
        <f>SUM(S14:S89)</f>
        <v>74624027.805555567</v>
      </c>
      <c r="T90" s="75"/>
    </row>
    <row r="91" spans="1:22" ht="15.75" x14ac:dyDescent="0.3">
      <c r="A91" s="76"/>
      <c r="B91" s="76"/>
      <c r="C91" s="76"/>
      <c r="D91" s="76"/>
      <c r="E91" s="77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9"/>
      <c r="R91" s="78"/>
      <c r="S91" s="78"/>
      <c r="T91" s="80"/>
    </row>
    <row r="92" spans="1:22" x14ac:dyDescent="0.25">
      <c r="A92" s="81"/>
      <c r="B92" s="81"/>
      <c r="C92" s="81"/>
      <c r="D92" s="81"/>
      <c r="E92" s="82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4"/>
      <c r="R92" s="83"/>
      <c r="S92" s="83"/>
      <c r="T92" s="75"/>
    </row>
    <row r="93" spans="1:22" x14ac:dyDescent="0.25">
      <c r="B93" s="152"/>
      <c r="C93" s="152"/>
      <c r="D93" s="85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</row>
    <row r="94" spans="1:22" x14ac:dyDescent="0.25">
      <c r="B94" s="86" t="s">
        <v>175</v>
      </c>
      <c r="C94" s="87"/>
      <c r="D94" s="88"/>
      <c r="F94" s="89"/>
      <c r="G94" s="89"/>
      <c r="H94" s="89"/>
      <c r="I94" s="89"/>
      <c r="L94" s="89"/>
      <c r="M94" s="89"/>
      <c r="N94" s="89"/>
      <c r="O94" s="89"/>
      <c r="P94" s="89"/>
      <c r="R94" s="90"/>
      <c r="S94" s="89" t="s">
        <v>176</v>
      </c>
      <c r="T94" s="89"/>
    </row>
    <row r="95" spans="1:22" x14ac:dyDescent="0.25">
      <c r="A95" s="91"/>
      <c r="B95"/>
      <c r="D95" s="88"/>
    </row>
    <row r="96" spans="1:22" x14ac:dyDescent="0.25">
      <c r="A96" s="91"/>
      <c r="B96"/>
    </row>
    <row r="97" spans="1:22" x14ac:dyDescent="0.25"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2"/>
      <c r="R97" s="91"/>
      <c r="S97" s="91"/>
    </row>
    <row r="99" spans="1:22" x14ac:dyDescent="0.25">
      <c r="B99" s="93"/>
      <c r="C99" s="94" t="s">
        <v>177</v>
      </c>
      <c r="D99" s="94"/>
      <c r="F99" s="94"/>
      <c r="G99" s="94"/>
      <c r="J99" s="94" t="s">
        <v>178</v>
      </c>
      <c r="K99" s="94"/>
      <c r="L99" s="94"/>
      <c r="M99" s="8"/>
      <c r="N99" s="8"/>
      <c r="O99" s="8"/>
      <c r="P99" s="8"/>
      <c r="R99" s="8" t="s">
        <v>179</v>
      </c>
      <c r="S99" s="8"/>
    </row>
    <row r="100" spans="1:22" s="42" customFormat="1" x14ac:dyDescent="0.25">
      <c r="B100" s="91"/>
      <c r="C100" s="154" t="s">
        <v>180</v>
      </c>
      <c r="D100" s="154"/>
      <c r="G100" s="95"/>
      <c r="J100" s="154" t="s">
        <v>181</v>
      </c>
      <c r="K100" s="154"/>
      <c r="L100" s="154"/>
      <c r="M100" s="18"/>
      <c r="N100" s="18"/>
      <c r="O100" s="18"/>
      <c r="P100" s="18"/>
      <c r="Q100" s="41"/>
      <c r="R100" s="18" t="s">
        <v>182</v>
      </c>
      <c r="S100" s="18"/>
      <c r="U100" s="96"/>
      <c r="V100" s="96"/>
    </row>
    <row r="101" spans="1:22" x14ac:dyDescent="0.25">
      <c r="C101" s="97"/>
      <c r="D101" s="1"/>
      <c r="E101" s="97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9"/>
      <c r="R101" s="100"/>
      <c r="S101" s="98"/>
    </row>
    <row r="103" spans="1:22" x14ac:dyDescent="0.25">
      <c r="B103" s="40" t="s">
        <v>183</v>
      </c>
    </row>
    <row r="104" spans="1:22" s="110" customFormat="1" ht="45" x14ac:dyDescent="0.25">
      <c r="A104" s="101">
        <v>37</v>
      </c>
      <c r="B104" s="102">
        <v>3505663</v>
      </c>
      <c r="C104" s="103" t="s">
        <v>184</v>
      </c>
      <c r="D104" s="56" t="s">
        <v>130</v>
      </c>
      <c r="E104" s="104">
        <v>1100000</v>
      </c>
      <c r="F104" s="104">
        <v>1100000</v>
      </c>
      <c r="G104" s="104">
        <v>1100000</v>
      </c>
      <c r="H104" s="104">
        <v>1100000</v>
      </c>
      <c r="I104" s="104">
        <v>1100000</v>
      </c>
      <c r="J104" s="104">
        <v>1100000</v>
      </c>
      <c r="K104" s="104">
        <v>440000</v>
      </c>
      <c r="L104" s="104">
        <v>1100000</v>
      </c>
      <c r="M104" s="104">
        <v>1100000</v>
      </c>
      <c r="N104" s="104">
        <v>1100000</v>
      </c>
      <c r="O104" s="104">
        <v>1100000</v>
      </c>
      <c r="P104" s="104">
        <v>1100000</v>
      </c>
      <c r="Q104" s="57">
        <f>SUM(E104:P104)</f>
        <v>12540000</v>
      </c>
      <c r="R104" s="105"/>
      <c r="S104" s="106">
        <f>(Q104/12)-R104</f>
        <v>1045000</v>
      </c>
      <c r="T104" s="107"/>
      <c r="U104" s="108"/>
      <c r="V104" s="109"/>
    </row>
    <row r="105" spans="1:22" s="110" customFormat="1" ht="45" x14ac:dyDescent="0.25">
      <c r="A105" s="111">
        <v>74</v>
      </c>
      <c r="B105" s="112">
        <v>3560391</v>
      </c>
      <c r="C105" s="113" t="s">
        <v>185</v>
      </c>
      <c r="D105" s="114" t="s">
        <v>186</v>
      </c>
      <c r="E105" s="115">
        <v>1600000</v>
      </c>
      <c r="F105" s="115">
        <v>2000000</v>
      </c>
      <c r="G105" s="115">
        <v>2000000</v>
      </c>
      <c r="H105" s="115">
        <v>2000000</v>
      </c>
      <c r="I105" s="115">
        <v>2000000</v>
      </c>
      <c r="J105" s="115">
        <v>2000000</v>
      </c>
      <c r="K105" s="115">
        <v>1500000</v>
      </c>
      <c r="L105" s="115">
        <v>1500000</v>
      </c>
      <c r="M105" s="115">
        <v>1500000</v>
      </c>
      <c r="N105" s="115">
        <v>1500000</v>
      </c>
      <c r="O105" s="115">
        <v>1500000</v>
      </c>
      <c r="P105" s="116">
        <v>1500000</v>
      </c>
      <c r="Q105" s="117">
        <f>SUM(E105:P105)</f>
        <v>20600000</v>
      </c>
      <c r="R105" s="118">
        <v>1716667</v>
      </c>
      <c r="S105" s="119">
        <f>(Q105/12)-R105</f>
        <v>-0.33333333325572312</v>
      </c>
      <c r="T105" s="120"/>
      <c r="U105" s="108"/>
      <c r="V105" s="109"/>
    </row>
    <row r="106" spans="1:22" ht="15" customHeight="1" x14ac:dyDescent="0.25">
      <c r="A106" s="121"/>
      <c r="B106" s="155" t="s">
        <v>187</v>
      </c>
      <c r="C106" s="156"/>
      <c r="D106" s="156"/>
      <c r="E106" s="156"/>
      <c r="F106" s="157"/>
      <c r="G106" s="122"/>
      <c r="H106" s="122"/>
      <c r="I106" s="122"/>
      <c r="J106" s="122"/>
      <c r="K106" s="122"/>
      <c r="L106" s="122"/>
      <c r="M106" s="122"/>
      <c r="N106" s="122"/>
      <c r="O106" s="122"/>
      <c r="P106" s="123"/>
      <c r="Q106" s="124"/>
      <c r="R106" s="125"/>
      <c r="S106" s="122"/>
      <c r="T106" s="126"/>
      <c r="U106" s="127"/>
    </row>
    <row r="107" spans="1:22" ht="23.25" x14ac:dyDescent="0.25">
      <c r="A107" s="128">
        <v>39</v>
      </c>
      <c r="B107" s="129">
        <v>3781820</v>
      </c>
      <c r="C107" s="130" t="s">
        <v>188</v>
      </c>
      <c r="D107" s="131" t="s">
        <v>189</v>
      </c>
      <c r="E107" s="132">
        <v>900000</v>
      </c>
      <c r="F107" s="132">
        <v>1200000</v>
      </c>
      <c r="G107" s="132">
        <v>1200000</v>
      </c>
      <c r="H107" s="132">
        <v>1200000</v>
      </c>
      <c r="I107" s="132">
        <v>0</v>
      </c>
      <c r="J107" s="132">
        <v>0</v>
      </c>
      <c r="K107" s="132">
        <v>0</v>
      </c>
      <c r="L107" s="132">
        <v>0</v>
      </c>
      <c r="M107" s="132">
        <v>0</v>
      </c>
      <c r="N107" s="132">
        <v>0</v>
      </c>
      <c r="O107" s="132">
        <v>0</v>
      </c>
      <c r="P107" s="133">
        <v>0</v>
      </c>
      <c r="Q107" s="134">
        <f t="shared" ref="Q107:Q114" si="5">SUM(E107:P107)</f>
        <v>4500000</v>
      </c>
      <c r="R107" s="135"/>
      <c r="S107" s="132">
        <f t="shared" ref="S107:S114" si="6">(Q107/12)-R107</f>
        <v>375000</v>
      </c>
      <c r="T107" s="136"/>
      <c r="U107" s="137"/>
    </row>
    <row r="108" spans="1:22" s="2" customFormat="1" ht="33.75" x14ac:dyDescent="0.25">
      <c r="A108" s="55">
        <v>69</v>
      </c>
      <c r="B108" s="31">
        <v>6184717</v>
      </c>
      <c r="C108" s="32" t="s">
        <v>190</v>
      </c>
      <c r="D108" s="56" t="s">
        <v>136</v>
      </c>
      <c r="E108" s="25">
        <v>500000</v>
      </c>
      <c r="F108" s="38">
        <v>500000</v>
      </c>
      <c r="G108" s="38">
        <v>500000</v>
      </c>
      <c r="H108" s="38">
        <v>500000</v>
      </c>
      <c r="I108" s="38">
        <v>500000</v>
      </c>
      <c r="J108" s="38">
        <v>500000</v>
      </c>
      <c r="K108" s="25">
        <v>200000</v>
      </c>
      <c r="L108" s="38">
        <v>0</v>
      </c>
      <c r="M108" s="38">
        <v>0</v>
      </c>
      <c r="N108" s="25">
        <v>0</v>
      </c>
      <c r="O108" s="25">
        <v>0</v>
      </c>
      <c r="P108" s="39">
        <v>0</v>
      </c>
      <c r="Q108" s="57">
        <f t="shared" si="5"/>
        <v>3200000</v>
      </c>
      <c r="R108" s="58"/>
      <c r="S108" s="59">
        <f t="shared" si="6"/>
        <v>266666.66666666669</v>
      </c>
      <c r="T108" s="60"/>
      <c r="U108" s="61"/>
      <c r="V108" s="62"/>
    </row>
    <row r="109" spans="1:22" s="2" customFormat="1" ht="22.5" x14ac:dyDescent="0.25">
      <c r="A109" s="55">
        <v>71</v>
      </c>
      <c r="B109" s="33">
        <v>4802337</v>
      </c>
      <c r="C109" s="32" t="s">
        <v>191</v>
      </c>
      <c r="D109" s="56" t="s">
        <v>192</v>
      </c>
      <c r="E109" s="25">
        <v>900000</v>
      </c>
      <c r="F109" s="38">
        <v>900000</v>
      </c>
      <c r="G109" s="38">
        <v>900000</v>
      </c>
      <c r="H109" s="38">
        <v>900000</v>
      </c>
      <c r="I109" s="38">
        <v>900000</v>
      </c>
      <c r="J109" s="38">
        <v>900000</v>
      </c>
      <c r="K109" s="25">
        <v>360000</v>
      </c>
      <c r="L109" s="38">
        <v>0</v>
      </c>
      <c r="M109" s="38">
        <v>0</v>
      </c>
      <c r="N109" s="25">
        <v>0</v>
      </c>
      <c r="O109" s="25">
        <v>0</v>
      </c>
      <c r="P109" s="39">
        <v>0</v>
      </c>
      <c r="Q109" s="57">
        <f t="shared" si="5"/>
        <v>5760000</v>
      </c>
      <c r="R109" s="58"/>
      <c r="S109" s="59">
        <f t="shared" si="6"/>
        <v>480000</v>
      </c>
      <c r="T109" s="60"/>
      <c r="U109" s="61"/>
      <c r="V109" s="62"/>
    </row>
    <row r="110" spans="1:22" s="2" customFormat="1" ht="33.75" x14ac:dyDescent="0.25">
      <c r="A110" s="55">
        <v>73</v>
      </c>
      <c r="B110" s="33">
        <v>4024916</v>
      </c>
      <c r="C110" s="32" t="s">
        <v>193</v>
      </c>
      <c r="D110" s="56" t="s">
        <v>194</v>
      </c>
      <c r="E110" s="25">
        <v>1200000</v>
      </c>
      <c r="F110" s="38">
        <v>1200000</v>
      </c>
      <c r="G110" s="38">
        <v>1200000</v>
      </c>
      <c r="H110" s="25">
        <v>1500000</v>
      </c>
      <c r="I110" s="38">
        <v>0</v>
      </c>
      <c r="J110" s="38">
        <v>0</v>
      </c>
      <c r="K110" s="25">
        <v>0</v>
      </c>
      <c r="L110" s="38">
        <v>0</v>
      </c>
      <c r="M110" s="38">
        <v>0</v>
      </c>
      <c r="N110" s="25">
        <v>0</v>
      </c>
      <c r="O110" s="25">
        <v>0</v>
      </c>
      <c r="P110" s="39">
        <v>0</v>
      </c>
      <c r="Q110" s="57">
        <f t="shared" si="5"/>
        <v>5100000</v>
      </c>
      <c r="R110" s="58"/>
      <c r="S110" s="59">
        <f t="shared" si="6"/>
        <v>425000</v>
      </c>
      <c r="T110" s="60"/>
      <c r="U110" s="61"/>
      <c r="V110" s="62"/>
    </row>
    <row r="111" spans="1:22" s="2" customFormat="1" ht="33.75" x14ac:dyDescent="0.25">
      <c r="A111" s="55">
        <v>74</v>
      </c>
      <c r="B111" s="31">
        <v>3018267</v>
      </c>
      <c r="C111" s="32" t="s">
        <v>100</v>
      </c>
      <c r="D111" s="56" t="s">
        <v>131</v>
      </c>
      <c r="E111" s="25">
        <v>1200000</v>
      </c>
      <c r="F111" s="38">
        <v>1200000</v>
      </c>
      <c r="G111" s="38">
        <v>1200000</v>
      </c>
      <c r="H111" s="38">
        <v>1200000</v>
      </c>
      <c r="I111" s="38">
        <v>1200000</v>
      </c>
      <c r="J111" s="38">
        <v>1200000</v>
      </c>
      <c r="K111" s="25">
        <v>480000</v>
      </c>
      <c r="L111" s="38">
        <v>0</v>
      </c>
      <c r="M111" s="38">
        <v>0</v>
      </c>
      <c r="N111" s="25">
        <v>0</v>
      </c>
      <c r="O111" s="25">
        <v>0</v>
      </c>
      <c r="P111" s="39">
        <v>0</v>
      </c>
      <c r="Q111" s="57">
        <f t="shared" si="5"/>
        <v>7680000</v>
      </c>
      <c r="R111" s="58"/>
      <c r="S111" s="59">
        <f t="shared" si="6"/>
        <v>640000</v>
      </c>
      <c r="T111" s="60"/>
      <c r="U111" s="61"/>
      <c r="V111" s="62"/>
    </row>
    <row r="112" spans="1:22" s="2" customFormat="1" ht="45" x14ac:dyDescent="0.25">
      <c r="A112" s="55">
        <v>78</v>
      </c>
      <c r="B112" s="138">
        <v>4505930</v>
      </c>
      <c r="C112" s="139" t="s">
        <v>195</v>
      </c>
      <c r="D112" s="56" t="s">
        <v>196</v>
      </c>
      <c r="E112" s="25">
        <v>270000</v>
      </c>
      <c r="F112" s="38">
        <v>900000</v>
      </c>
      <c r="G112" s="38">
        <v>900000</v>
      </c>
      <c r="H112" s="38">
        <v>900000</v>
      </c>
      <c r="I112" s="38">
        <v>900000</v>
      </c>
      <c r="J112" s="38">
        <v>900000</v>
      </c>
      <c r="K112" s="25">
        <v>900000</v>
      </c>
      <c r="L112" s="38">
        <v>900000</v>
      </c>
      <c r="M112" s="38">
        <v>0</v>
      </c>
      <c r="N112" s="25">
        <v>0</v>
      </c>
      <c r="O112" s="25">
        <v>0</v>
      </c>
      <c r="P112" s="39">
        <v>0</v>
      </c>
      <c r="Q112" s="57">
        <f t="shared" si="5"/>
        <v>6570000</v>
      </c>
      <c r="R112" s="58"/>
      <c r="S112" s="59">
        <f t="shared" si="6"/>
        <v>547500</v>
      </c>
      <c r="T112" s="60"/>
      <c r="U112" s="61"/>
      <c r="V112" s="62"/>
    </row>
    <row r="113" spans="1:22" s="2" customFormat="1" ht="33.75" x14ac:dyDescent="0.25">
      <c r="A113" s="55">
        <v>79</v>
      </c>
      <c r="B113" s="140">
        <v>3463903</v>
      </c>
      <c r="C113" s="139" t="s">
        <v>99</v>
      </c>
      <c r="D113" s="56" t="s">
        <v>152</v>
      </c>
      <c r="E113" s="25">
        <v>0</v>
      </c>
      <c r="F113" s="38">
        <v>0</v>
      </c>
      <c r="G113" s="38">
        <v>0</v>
      </c>
      <c r="H113" s="38">
        <v>1000000</v>
      </c>
      <c r="I113" s="38">
        <v>1200000</v>
      </c>
      <c r="J113" s="38">
        <v>1200000</v>
      </c>
      <c r="K113" s="25">
        <v>480000</v>
      </c>
      <c r="L113" s="38">
        <v>0</v>
      </c>
      <c r="M113" s="38">
        <v>0</v>
      </c>
      <c r="N113" s="25">
        <v>0</v>
      </c>
      <c r="O113" s="25">
        <v>0</v>
      </c>
      <c r="P113" s="39">
        <v>0</v>
      </c>
      <c r="Q113" s="57">
        <f t="shared" si="5"/>
        <v>3880000</v>
      </c>
      <c r="R113" s="58"/>
      <c r="S113" s="59">
        <f t="shared" si="6"/>
        <v>323333.33333333331</v>
      </c>
      <c r="T113" s="60"/>
      <c r="U113" s="61"/>
      <c r="V113" s="62"/>
    </row>
    <row r="114" spans="1:22" s="2" customFormat="1" ht="45" x14ac:dyDescent="0.25">
      <c r="A114" s="55">
        <v>80</v>
      </c>
      <c r="B114" s="35">
        <v>3218303</v>
      </c>
      <c r="C114" s="32" t="s">
        <v>197</v>
      </c>
      <c r="D114" s="56" t="s">
        <v>138</v>
      </c>
      <c r="E114" s="25">
        <v>0</v>
      </c>
      <c r="F114" s="38">
        <v>0</v>
      </c>
      <c r="G114" s="38">
        <v>0</v>
      </c>
      <c r="H114" s="38">
        <v>1080000</v>
      </c>
      <c r="I114" s="38">
        <v>1200000</v>
      </c>
      <c r="J114" s="38">
        <v>1200000</v>
      </c>
      <c r="K114" s="25">
        <v>480000</v>
      </c>
      <c r="L114" s="38">
        <v>0</v>
      </c>
      <c r="M114" s="38">
        <v>0</v>
      </c>
      <c r="N114" s="25">
        <v>0</v>
      </c>
      <c r="O114" s="25">
        <v>0</v>
      </c>
      <c r="P114" s="39">
        <v>0</v>
      </c>
      <c r="Q114" s="57">
        <f t="shared" si="5"/>
        <v>3960000</v>
      </c>
      <c r="R114" s="58"/>
      <c r="S114" s="59">
        <f t="shared" si="6"/>
        <v>330000</v>
      </c>
      <c r="T114" s="60"/>
      <c r="U114" s="61"/>
      <c r="V114" s="62"/>
    </row>
  </sheetData>
  <conditionalFormatting sqref="B89 B105:B106 C105 B78:C79 B63:C63">
    <cfRule type="containsText" dxfId="3" priority="2" operator="containsText" text="COBRO">
      <formula>NOT(ISERROR(SEARCH("COBRO",B63)))</formula>
    </cfRule>
  </conditionalFormatting>
  <conditionalFormatting sqref="B89 B105:B106 C105 B78:C79 B63:C63">
    <cfRule type="containsText" dxfId="2" priority="1" operator="containsText" text="NO COBRO">
      <formula>NOT(ISERROR(SEARCH("NO 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2"/>
    <col min="18" max="18" width="11.42578125" style="161"/>
    <col min="19" max="19" width="11.42578125" style="162"/>
  </cols>
  <sheetData>
    <row r="5" spans="1:20" ht="18.75" x14ac:dyDescent="0.25">
      <c r="B5" s="42" t="s">
        <v>199</v>
      </c>
      <c r="C5" s="141" t="s">
        <v>200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</row>
    <row r="6" spans="1:20" ht="18.75" x14ac:dyDescent="0.2">
      <c r="E6"/>
      <c r="Q6" s="141"/>
      <c r="R6" s="163"/>
      <c r="S6" s="164"/>
    </row>
    <row r="7" spans="1:20" ht="18.75" x14ac:dyDescent="0.2">
      <c r="C7" s="165" t="s">
        <v>103</v>
      </c>
      <c r="D7" s="166" t="s">
        <v>104</v>
      </c>
      <c r="E7"/>
      <c r="G7" s="167"/>
      <c r="H7" s="167"/>
      <c r="I7" s="167"/>
      <c r="J7" s="167"/>
      <c r="K7" s="167"/>
      <c r="L7" s="167"/>
      <c r="M7" s="167"/>
      <c r="N7" s="167"/>
      <c r="O7" s="167"/>
      <c r="P7" s="168">
        <v>45000</v>
      </c>
      <c r="Q7" s="141"/>
      <c r="R7" s="163"/>
      <c r="S7" s="164"/>
    </row>
    <row r="8" spans="1:20" ht="18.75" x14ac:dyDescent="0.2">
      <c r="C8" s="165" t="s">
        <v>105</v>
      </c>
      <c r="D8" s="166" t="s">
        <v>106</v>
      </c>
      <c r="E8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41"/>
      <c r="R8" s="163"/>
      <c r="S8" s="164"/>
    </row>
    <row r="9" spans="1:20" x14ac:dyDescent="0.25">
      <c r="C9" s="165" t="s">
        <v>107</v>
      </c>
      <c r="D9" s="166" t="s">
        <v>108</v>
      </c>
      <c r="E9"/>
      <c r="G9" s="167"/>
      <c r="H9" s="167"/>
      <c r="I9" s="167"/>
      <c r="J9" s="167"/>
      <c r="K9" s="167"/>
      <c r="L9" s="167"/>
      <c r="M9" s="167"/>
      <c r="N9" s="167"/>
      <c r="O9" s="167"/>
      <c r="P9" s="167"/>
    </row>
    <row r="10" spans="1:20" x14ac:dyDescent="0.25">
      <c r="D10" s="169"/>
      <c r="E10"/>
      <c r="F10" s="170"/>
      <c r="G10" s="167"/>
      <c r="H10" s="167"/>
      <c r="I10" s="167"/>
      <c r="J10" s="167"/>
      <c r="K10" s="167"/>
      <c r="L10" s="167"/>
      <c r="M10" s="167"/>
      <c r="N10" s="167"/>
      <c r="O10" s="167"/>
      <c r="P10" s="167"/>
    </row>
    <row r="12" spans="1:20" ht="47.25" x14ac:dyDescent="0.2">
      <c r="A12" s="171" t="s">
        <v>109</v>
      </c>
      <c r="B12" s="171" t="s">
        <v>201</v>
      </c>
      <c r="C12" s="171" t="s">
        <v>202</v>
      </c>
      <c r="D12" s="171" t="s">
        <v>203</v>
      </c>
      <c r="E12" s="171" t="s">
        <v>204</v>
      </c>
      <c r="F12" s="171" t="s">
        <v>205</v>
      </c>
      <c r="G12" s="171" t="s">
        <v>206</v>
      </c>
      <c r="H12" s="171" t="s">
        <v>207</v>
      </c>
      <c r="I12" s="171" t="s">
        <v>208</v>
      </c>
      <c r="J12" s="171" t="s">
        <v>209</v>
      </c>
      <c r="K12" s="171" t="s">
        <v>210</v>
      </c>
      <c r="L12" s="171" t="s">
        <v>211</v>
      </c>
      <c r="M12" s="171" t="s">
        <v>212</v>
      </c>
      <c r="N12" s="171" t="s">
        <v>213</v>
      </c>
      <c r="O12" s="171" t="s">
        <v>214</v>
      </c>
      <c r="P12" s="171" t="s">
        <v>215</v>
      </c>
      <c r="Q12" s="171" t="s">
        <v>114</v>
      </c>
      <c r="R12" s="172" t="s">
        <v>115</v>
      </c>
      <c r="S12" s="173" t="s">
        <v>116</v>
      </c>
      <c r="T12" s="171" t="s">
        <v>117</v>
      </c>
    </row>
    <row r="13" spans="1:20" ht="33.75" x14ac:dyDescent="0.25">
      <c r="A13" s="174">
        <v>1</v>
      </c>
      <c r="B13" s="27">
        <v>757953</v>
      </c>
      <c r="C13" s="175" t="s">
        <v>216</v>
      </c>
      <c r="D13" s="176" t="s">
        <v>217</v>
      </c>
      <c r="E13" s="177">
        <v>1125000</v>
      </c>
      <c r="F13" s="177">
        <v>1260000</v>
      </c>
      <c r="G13" s="177">
        <v>1260000</v>
      </c>
      <c r="H13" s="177">
        <v>1350000</v>
      </c>
      <c r="I13" s="177">
        <v>1305000</v>
      </c>
      <c r="J13" s="177">
        <v>1350000</v>
      </c>
      <c r="K13" s="177">
        <v>450000</v>
      </c>
      <c r="L13" s="177">
        <v>0</v>
      </c>
      <c r="M13" s="177">
        <v>0</v>
      </c>
      <c r="N13" s="177">
        <v>0</v>
      </c>
      <c r="O13" s="177">
        <v>0</v>
      </c>
      <c r="P13" s="177">
        <v>0</v>
      </c>
      <c r="Q13" s="178">
        <f>SUM(E13:P13)</f>
        <v>8100000</v>
      </c>
      <c r="R13" s="179"/>
      <c r="S13" s="180">
        <f>(Q13/12)-R13</f>
        <v>675000</v>
      </c>
      <c r="T13" s="174"/>
    </row>
    <row r="14" spans="1:20" ht="33.75" x14ac:dyDescent="0.25">
      <c r="A14" s="174">
        <v>2</v>
      </c>
      <c r="B14" s="181">
        <v>5160006</v>
      </c>
      <c r="C14" s="28" t="s">
        <v>218</v>
      </c>
      <c r="D14" s="176" t="s">
        <v>219</v>
      </c>
      <c r="E14" s="177">
        <v>585000</v>
      </c>
      <c r="F14" s="177">
        <v>1215000</v>
      </c>
      <c r="G14" s="177">
        <v>1125000</v>
      </c>
      <c r="H14" s="177">
        <v>1170000</v>
      </c>
      <c r="I14" s="177">
        <v>1215000</v>
      </c>
      <c r="J14" s="177">
        <v>1170000</v>
      </c>
      <c r="K14" s="177">
        <v>1170000</v>
      </c>
      <c r="L14" s="177">
        <v>1170000</v>
      </c>
      <c r="M14" s="177">
        <v>1215000</v>
      </c>
      <c r="N14" s="177">
        <v>1260000</v>
      </c>
      <c r="O14" s="177">
        <v>1305000</v>
      </c>
      <c r="P14" s="177">
        <f t="shared" ref="P14:P68" si="0">+$P$7*26</f>
        <v>1170000</v>
      </c>
      <c r="Q14" s="178">
        <f t="shared" ref="Q14:Q68" si="1">SUM(E14:P14)</f>
        <v>13770000</v>
      </c>
      <c r="R14" s="179"/>
      <c r="S14" s="180">
        <f t="shared" ref="S14:S68" si="2">(Q14/12)-R14</f>
        <v>1147500</v>
      </c>
      <c r="T14" s="182"/>
    </row>
    <row r="15" spans="1:20" ht="22.5" x14ac:dyDescent="0.25">
      <c r="A15" s="174">
        <v>3</v>
      </c>
      <c r="B15" s="27">
        <v>1541667</v>
      </c>
      <c r="C15" s="28" t="s">
        <v>220</v>
      </c>
      <c r="D15" s="176" t="s">
        <v>219</v>
      </c>
      <c r="E15" s="177">
        <v>1260000</v>
      </c>
      <c r="F15" s="177">
        <v>1395000</v>
      </c>
      <c r="G15" s="177">
        <v>1350000</v>
      </c>
      <c r="H15" s="177">
        <v>1260000</v>
      </c>
      <c r="I15" s="177">
        <v>1350000</v>
      </c>
      <c r="J15" s="177">
        <v>1305000</v>
      </c>
      <c r="K15" s="177">
        <v>1395000</v>
      </c>
      <c r="L15" s="177">
        <v>1395000</v>
      </c>
      <c r="M15" s="177">
        <v>1350000</v>
      </c>
      <c r="N15" s="177">
        <v>1395000</v>
      </c>
      <c r="O15" s="177">
        <v>1305000</v>
      </c>
      <c r="P15" s="177">
        <f t="shared" si="0"/>
        <v>1170000</v>
      </c>
      <c r="Q15" s="178">
        <f t="shared" si="1"/>
        <v>15930000</v>
      </c>
      <c r="R15" s="179"/>
      <c r="S15" s="180">
        <f t="shared" si="2"/>
        <v>1327500</v>
      </c>
      <c r="T15" s="174"/>
    </row>
    <row r="16" spans="1:20" ht="22.5" x14ac:dyDescent="0.25">
      <c r="A16" s="174">
        <v>4</v>
      </c>
      <c r="B16" s="27">
        <v>608751</v>
      </c>
      <c r="C16" s="28" t="s">
        <v>221</v>
      </c>
      <c r="D16" s="176" t="s">
        <v>155</v>
      </c>
      <c r="E16" s="177">
        <v>1395000</v>
      </c>
      <c r="F16" s="177">
        <v>1530000</v>
      </c>
      <c r="G16" s="177">
        <v>1755000</v>
      </c>
      <c r="H16" s="177">
        <v>1530000</v>
      </c>
      <c r="I16" s="177">
        <v>1665000</v>
      </c>
      <c r="J16" s="177">
        <v>1530000</v>
      </c>
      <c r="K16" s="177">
        <v>1620000</v>
      </c>
      <c r="L16" s="177">
        <v>1620000</v>
      </c>
      <c r="M16" s="177">
        <v>1530000</v>
      </c>
      <c r="N16" s="177">
        <v>1710000</v>
      </c>
      <c r="O16" s="177">
        <v>1530000</v>
      </c>
      <c r="P16" s="177">
        <f t="shared" si="0"/>
        <v>1170000</v>
      </c>
      <c r="Q16" s="178">
        <f t="shared" si="1"/>
        <v>18585000</v>
      </c>
      <c r="R16" s="179">
        <v>783750</v>
      </c>
      <c r="S16" s="180">
        <f t="shared" si="2"/>
        <v>765000</v>
      </c>
      <c r="T16" s="174"/>
    </row>
    <row r="17" spans="1:20" ht="33.75" x14ac:dyDescent="0.25">
      <c r="A17" s="174">
        <v>5</v>
      </c>
      <c r="B17" s="27">
        <v>897267</v>
      </c>
      <c r="C17" s="28" t="s">
        <v>222</v>
      </c>
      <c r="D17" s="176" t="s">
        <v>223</v>
      </c>
      <c r="E17" s="177">
        <v>1250000</v>
      </c>
      <c r="F17" s="177">
        <v>1250000</v>
      </c>
      <c r="G17" s="177">
        <v>1250000</v>
      </c>
      <c r="H17" s="177">
        <v>1300000</v>
      </c>
      <c r="I17" s="177">
        <v>1300000</v>
      </c>
      <c r="J17" s="177">
        <v>1300000</v>
      </c>
      <c r="K17" s="177">
        <v>1300000</v>
      </c>
      <c r="L17" s="177">
        <v>1350000</v>
      </c>
      <c r="M17" s="177">
        <v>1300000</v>
      </c>
      <c r="N17" s="177">
        <v>1350000</v>
      </c>
      <c r="O17" s="177">
        <v>1300000</v>
      </c>
      <c r="P17" s="177">
        <f>50000*26</f>
        <v>1300000</v>
      </c>
      <c r="Q17" s="178">
        <f t="shared" si="1"/>
        <v>15550000</v>
      </c>
      <c r="R17" s="179"/>
      <c r="S17" s="180">
        <f t="shared" si="2"/>
        <v>1295833.3333333333</v>
      </c>
      <c r="T17" s="182"/>
    </row>
    <row r="18" spans="1:20" ht="33.75" x14ac:dyDescent="0.25">
      <c r="A18" s="174">
        <v>6</v>
      </c>
      <c r="B18" s="183">
        <v>1310757</v>
      </c>
      <c r="C18" s="28" t="s">
        <v>224</v>
      </c>
      <c r="D18" s="176" t="s">
        <v>225</v>
      </c>
      <c r="E18" s="177">
        <v>1395000</v>
      </c>
      <c r="F18" s="177">
        <v>1125000</v>
      </c>
      <c r="G18" s="177">
        <v>1260000</v>
      </c>
      <c r="H18" s="177">
        <v>1305000</v>
      </c>
      <c r="I18" s="177">
        <v>1305000</v>
      </c>
      <c r="J18" s="177">
        <v>1305000</v>
      </c>
      <c r="K18" s="177">
        <v>1305000</v>
      </c>
      <c r="L18" s="177">
        <v>1350000</v>
      </c>
      <c r="M18" s="177">
        <v>1350000</v>
      </c>
      <c r="N18" s="177">
        <v>1260000</v>
      </c>
      <c r="O18" s="177">
        <v>1305000</v>
      </c>
      <c r="P18" s="177">
        <f t="shared" si="0"/>
        <v>1170000</v>
      </c>
      <c r="Q18" s="178">
        <f t="shared" si="1"/>
        <v>15435000</v>
      </c>
      <c r="R18" s="179"/>
      <c r="S18" s="180">
        <f t="shared" si="2"/>
        <v>1286250</v>
      </c>
      <c r="T18" s="182"/>
    </row>
    <row r="19" spans="1:20" ht="33.75" x14ac:dyDescent="0.25">
      <c r="A19" s="174">
        <v>7</v>
      </c>
      <c r="B19" s="184">
        <v>1544009</v>
      </c>
      <c r="C19" s="28" t="s">
        <v>226</v>
      </c>
      <c r="D19" s="176" t="s">
        <v>227</v>
      </c>
      <c r="E19" s="177">
        <v>1350000</v>
      </c>
      <c r="F19" s="177">
        <v>1170000</v>
      </c>
      <c r="G19" s="177">
        <v>1215000</v>
      </c>
      <c r="H19" s="177">
        <v>1125000</v>
      </c>
      <c r="I19" s="177">
        <v>1170000</v>
      </c>
      <c r="J19" s="177">
        <v>1080000</v>
      </c>
      <c r="K19" s="177">
        <v>1260000</v>
      </c>
      <c r="L19" s="177">
        <v>1215000</v>
      </c>
      <c r="M19" s="177">
        <v>1215000</v>
      </c>
      <c r="N19" s="177">
        <v>1350000</v>
      </c>
      <c r="O19" s="177">
        <v>1170000</v>
      </c>
      <c r="P19" s="177">
        <f t="shared" si="0"/>
        <v>1170000</v>
      </c>
      <c r="Q19" s="178">
        <f t="shared" si="1"/>
        <v>14490000</v>
      </c>
      <c r="R19" s="179"/>
      <c r="S19" s="180">
        <f t="shared" si="2"/>
        <v>1207500</v>
      </c>
      <c r="T19" s="182"/>
    </row>
    <row r="20" spans="1:20" ht="22.5" x14ac:dyDescent="0.25">
      <c r="A20" s="174">
        <v>8</v>
      </c>
      <c r="B20" s="27">
        <v>2847974</v>
      </c>
      <c r="C20" s="28" t="s">
        <v>228</v>
      </c>
      <c r="D20" s="176" t="s">
        <v>229</v>
      </c>
      <c r="E20" s="177">
        <v>1215000</v>
      </c>
      <c r="F20" s="177">
        <v>1125000</v>
      </c>
      <c r="G20" s="177">
        <v>1170000</v>
      </c>
      <c r="H20" s="177">
        <v>1170000</v>
      </c>
      <c r="I20" s="177">
        <v>1125000</v>
      </c>
      <c r="J20" s="177">
        <v>1215000</v>
      </c>
      <c r="K20" s="177">
        <v>1170000</v>
      </c>
      <c r="L20" s="177">
        <v>1125000</v>
      </c>
      <c r="M20" s="177">
        <v>1125000</v>
      </c>
      <c r="N20" s="177">
        <v>1080000</v>
      </c>
      <c r="O20" s="177">
        <v>1170000</v>
      </c>
      <c r="P20" s="177">
        <f t="shared" si="0"/>
        <v>1170000</v>
      </c>
      <c r="Q20" s="178">
        <f t="shared" si="1"/>
        <v>13860000</v>
      </c>
      <c r="R20" s="179"/>
      <c r="S20" s="180">
        <f t="shared" si="2"/>
        <v>1155000</v>
      </c>
      <c r="T20" s="182"/>
    </row>
    <row r="21" spans="1:20" ht="45" x14ac:dyDescent="0.25">
      <c r="A21" s="174">
        <v>9</v>
      </c>
      <c r="B21" s="181">
        <v>1132880</v>
      </c>
      <c r="C21" s="28" t="s">
        <v>230</v>
      </c>
      <c r="D21" s="176" t="s">
        <v>219</v>
      </c>
      <c r="E21" s="177">
        <v>0</v>
      </c>
      <c r="F21" s="177">
        <v>0</v>
      </c>
      <c r="G21" s="177">
        <v>0</v>
      </c>
      <c r="H21" s="177">
        <v>1305000</v>
      </c>
      <c r="I21" s="177">
        <v>1395000</v>
      </c>
      <c r="J21" s="177">
        <v>1350000</v>
      </c>
      <c r="K21" s="177">
        <v>1395000</v>
      </c>
      <c r="L21" s="177">
        <v>1395000</v>
      </c>
      <c r="M21" s="177">
        <v>1350000</v>
      </c>
      <c r="N21" s="177">
        <v>1395000</v>
      </c>
      <c r="O21" s="177">
        <v>1350000</v>
      </c>
      <c r="P21" s="177">
        <f t="shared" si="0"/>
        <v>1170000</v>
      </c>
      <c r="Q21" s="178">
        <f t="shared" si="1"/>
        <v>12105000</v>
      </c>
      <c r="R21" s="179"/>
      <c r="S21" s="180">
        <f t="shared" si="2"/>
        <v>1008750</v>
      </c>
      <c r="T21" s="182"/>
    </row>
    <row r="22" spans="1:20" ht="45" x14ac:dyDescent="0.25">
      <c r="A22" s="174">
        <v>10</v>
      </c>
      <c r="B22" s="27">
        <v>2576068</v>
      </c>
      <c r="C22" s="28" t="s">
        <v>231</v>
      </c>
      <c r="D22" s="176" t="s">
        <v>219</v>
      </c>
      <c r="E22" s="177">
        <v>1125000</v>
      </c>
      <c r="F22" s="177">
        <v>1305000</v>
      </c>
      <c r="G22" s="177">
        <v>1305000</v>
      </c>
      <c r="H22" s="177">
        <v>1620000</v>
      </c>
      <c r="I22" s="177">
        <v>1755000</v>
      </c>
      <c r="J22" s="177">
        <v>1440000</v>
      </c>
      <c r="K22" s="177">
        <v>1215000</v>
      </c>
      <c r="L22" s="177">
        <v>1170000</v>
      </c>
      <c r="M22" s="177">
        <v>1170000</v>
      </c>
      <c r="N22" s="177">
        <v>1350000</v>
      </c>
      <c r="O22" s="177">
        <v>1170000</v>
      </c>
      <c r="P22" s="177">
        <f t="shared" si="0"/>
        <v>1170000</v>
      </c>
      <c r="Q22" s="178">
        <f t="shared" si="1"/>
        <v>15795000</v>
      </c>
      <c r="R22" s="179"/>
      <c r="S22" s="180">
        <f t="shared" si="2"/>
        <v>1316250</v>
      </c>
      <c r="T22" s="182"/>
    </row>
    <row r="23" spans="1:20" ht="45" x14ac:dyDescent="0.25">
      <c r="A23" s="174">
        <v>11</v>
      </c>
      <c r="B23" s="29">
        <v>4681463</v>
      </c>
      <c r="C23" s="28" t="s">
        <v>232</v>
      </c>
      <c r="D23" s="176" t="s">
        <v>219</v>
      </c>
      <c r="E23" s="177">
        <v>945000</v>
      </c>
      <c r="F23" s="177">
        <v>1305000</v>
      </c>
      <c r="G23" s="177">
        <v>1440000</v>
      </c>
      <c r="H23" s="177">
        <v>1260000</v>
      </c>
      <c r="I23" s="177">
        <v>1305000</v>
      </c>
      <c r="J23" s="177">
        <v>1215000</v>
      </c>
      <c r="K23" s="177">
        <v>1260000</v>
      </c>
      <c r="L23" s="177">
        <v>1170000</v>
      </c>
      <c r="M23" s="177">
        <v>1215000</v>
      </c>
      <c r="N23" s="177">
        <v>1125000</v>
      </c>
      <c r="O23" s="177">
        <v>1170000</v>
      </c>
      <c r="P23" s="177">
        <f t="shared" si="0"/>
        <v>1170000</v>
      </c>
      <c r="Q23" s="178">
        <f t="shared" si="1"/>
        <v>14580000</v>
      </c>
      <c r="R23" s="179"/>
      <c r="S23" s="180">
        <f t="shared" si="2"/>
        <v>1215000</v>
      </c>
      <c r="T23" s="182"/>
    </row>
    <row r="24" spans="1:20" ht="22.5" x14ac:dyDescent="0.25">
      <c r="A24" s="174">
        <v>12</v>
      </c>
      <c r="B24" s="29">
        <v>5710012</v>
      </c>
      <c r="C24" s="28" t="s">
        <v>233</v>
      </c>
      <c r="D24" s="176" t="s">
        <v>219</v>
      </c>
      <c r="E24" s="177">
        <v>540000</v>
      </c>
      <c r="F24" s="177">
        <v>1260000</v>
      </c>
      <c r="G24" s="177">
        <v>1215000</v>
      </c>
      <c r="H24" s="177">
        <v>1350000</v>
      </c>
      <c r="I24" s="177">
        <v>1350000</v>
      </c>
      <c r="J24" s="177">
        <v>1305000</v>
      </c>
      <c r="K24" s="177">
        <v>1395000</v>
      </c>
      <c r="L24" s="177">
        <v>1395000</v>
      </c>
      <c r="M24" s="177">
        <v>1350000</v>
      </c>
      <c r="N24" s="177">
        <v>1395000</v>
      </c>
      <c r="O24" s="177">
        <v>1350000</v>
      </c>
      <c r="P24" s="177">
        <f t="shared" si="0"/>
        <v>1170000</v>
      </c>
      <c r="Q24" s="178">
        <f t="shared" si="1"/>
        <v>15075000</v>
      </c>
      <c r="R24" s="179"/>
      <c r="S24" s="180">
        <f t="shared" si="2"/>
        <v>1256250</v>
      </c>
      <c r="T24" s="182"/>
    </row>
    <row r="25" spans="1:20" ht="22.5" x14ac:dyDescent="0.25">
      <c r="A25" s="174">
        <v>13</v>
      </c>
      <c r="B25" s="27">
        <v>1290552</v>
      </c>
      <c r="C25" s="28" t="s">
        <v>234</v>
      </c>
      <c r="D25" s="176" t="s">
        <v>225</v>
      </c>
      <c r="E25" s="177">
        <v>1395000</v>
      </c>
      <c r="F25" s="177">
        <v>1125000</v>
      </c>
      <c r="G25" s="177">
        <v>1125000</v>
      </c>
      <c r="H25" s="177">
        <v>1215000</v>
      </c>
      <c r="I25" s="177">
        <v>1260000</v>
      </c>
      <c r="J25" s="177">
        <v>1170000</v>
      </c>
      <c r="K25" s="177">
        <v>1215000</v>
      </c>
      <c r="L25" s="177">
        <v>1215000</v>
      </c>
      <c r="M25" s="177">
        <v>1260000</v>
      </c>
      <c r="N25" s="177">
        <v>1170000</v>
      </c>
      <c r="O25" s="177">
        <v>1215000</v>
      </c>
      <c r="P25" s="177">
        <f t="shared" si="0"/>
        <v>1170000</v>
      </c>
      <c r="Q25" s="178">
        <f t="shared" si="1"/>
        <v>14535000</v>
      </c>
      <c r="R25" s="179"/>
      <c r="S25" s="180">
        <f t="shared" si="2"/>
        <v>1211250</v>
      </c>
      <c r="T25" s="182"/>
    </row>
    <row r="26" spans="1:20" ht="45" x14ac:dyDescent="0.25">
      <c r="A26" s="174">
        <v>14</v>
      </c>
      <c r="B26" s="181">
        <v>5334502</v>
      </c>
      <c r="C26" s="28" t="s">
        <v>235</v>
      </c>
      <c r="D26" s="176" t="s">
        <v>219</v>
      </c>
      <c r="E26" s="177"/>
      <c r="F26" s="177">
        <v>0</v>
      </c>
      <c r="G26" s="177">
        <v>0</v>
      </c>
      <c r="H26" s="177">
        <v>0</v>
      </c>
      <c r="I26" s="177">
        <v>0</v>
      </c>
      <c r="J26" s="177">
        <v>0</v>
      </c>
      <c r="K26" s="177">
        <v>0</v>
      </c>
      <c r="L26" s="177">
        <v>0</v>
      </c>
      <c r="M26" s="177">
        <v>765000</v>
      </c>
      <c r="N26" s="177">
        <v>1125000</v>
      </c>
      <c r="O26" s="177">
        <v>1035000</v>
      </c>
      <c r="P26" s="177">
        <f t="shared" si="0"/>
        <v>1170000</v>
      </c>
      <c r="Q26" s="178">
        <f t="shared" si="1"/>
        <v>4095000</v>
      </c>
      <c r="R26" s="179"/>
      <c r="S26" s="180">
        <f t="shared" si="2"/>
        <v>341250</v>
      </c>
      <c r="T26" s="182"/>
    </row>
    <row r="27" spans="1:20" ht="45" x14ac:dyDescent="0.25">
      <c r="A27" s="174">
        <v>15</v>
      </c>
      <c r="B27" s="27">
        <v>5904672</v>
      </c>
      <c r="C27" s="175" t="s">
        <v>236</v>
      </c>
      <c r="D27" s="176" t="s">
        <v>237</v>
      </c>
      <c r="E27" s="177">
        <v>1215000</v>
      </c>
      <c r="F27" s="177">
        <v>1035000</v>
      </c>
      <c r="G27" s="177">
        <v>990000</v>
      </c>
      <c r="H27" s="177">
        <v>1170000</v>
      </c>
      <c r="I27" s="177">
        <v>1125000</v>
      </c>
      <c r="J27" s="177">
        <v>1080000</v>
      </c>
      <c r="K27" s="177">
        <v>450000</v>
      </c>
      <c r="L27" s="177">
        <v>0</v>
      </c>
      <c r="M27" s="177">
        <v>0</v>
      </c>
      <c r="N27" s="177">
        <v>0</v>
      </c>
      <c r="O27" s="177">
        <v>0</v>
      </c>
      <c r="P27" s="177">
        <v>0</v>
      </c>
      <c r="Q27" s="178">
        <f t="shared" si="1"/>
        <v>7065000</v>
      </c>
      <c r="R27" s="179">
        <v>551250</v>
      </c>
      <c r="S27" s="180">
        <f t="shared" si="2"/>
        <v>37500</v>
      </c>
      <c r="T27" s="182"/>
    </row>
    <row r="28" spans="1:20" ht="22.5" x14ac:dyDescent="0.25">
      <c r="A28" s="174">
        <v>16</v>
      </c>
      <c r="B28" s="27">
        <v>660545</v>
      </c>
      <c r="C28" s="28" t="s">
        <v>238</v>
      </c>
      <c r="D28" s="176" t="s">
        <v>219</v>
      </c>
      <c r="E28" s="177">
        <v>0</v>
      </c>
      <c r="F28" s="177">
        <v>0</v>
      </c>
      <c r="G28" s="177">
        <v>765000</v>
      </c>
      <c r="H28" s="177">
        <v>1170000</v>
      </c>
      <c r="I28" s="177">
        <v>1215000</v>
      </c>
      <c r="J28" s="177">
        <v>1215000</v>
      </c>
      <c r="K28" s="177">
        <v>450000</v>
      </c>
      <c r="L28" s="177">
        <v>0</v>
      </c>
      <c r="M28" s="177">
        <v>1125000</v>
      </c>
      <c r="N28" s="177">
        <v>1305000</v>
      </c>
      <c r="O28" s="177">
        <v>1260000</v>
      </c>
      <c r="P28" s="177">
        <f t="shared" si="0"/>
        <v>1170000</v>
      </c>
      <c r="Q28" s="178">
        <f t="shared" si="1"/>
        <v>9675000</v>
      </c>
      <c r="R28" s="179"/>
      <c r="S28" s="180">
        <f t="shared" si="2"/>
        <v>806250</v>
      </c>
      <c r="T28" s="182"/>
    </row>
    <row r="29" spans="1:20" ht="45" x14ac:dyDescent="0.25">
      <c r="A29" s="174">
        <v>17</v>
      </c>
      <c r="B29" s="29">
        <v>6817654</v>
      </c>
      <c r="C29" s="28" t="s">
        <v>239</v>
      </c>
      <c r="D29" s="176" t="s">
        <v>240</v>
      </c>
      <c r="E29" s="177">
        <v>990000</v>
      </c>
      <c r="F29" s="177">
        <v>1125000</v>
      </c>
      <c r="G29" s="177">
        <v>1080000</v>
      </c>
      <c r="H29" s="177">
        <v>1125000</v>
      </c>
      <c r="I29" s="177">
        <v>1170000</v>
      </c>
      <c r="J29" s="177">
        <v>1215000</v>
      </c>
      <c r="K29" s="177">
        <v>1350000</v>
      </c>
      <c r="L29" s="177">
        <v>1125000</v>
      </c>
      <c r="M29" s="177">
        <v>1170000</v>
      </c>
      <c r="N29" s="177">
        <v>1395000</v>
      </c>
      <c r="O29" s="177">
        <v>1215000</v>
      </c>
      <c r="P29" s="177">
        <f t="shared" si="0"/>
        <v>1170000</v>
      </c>
      <c r="Q29" s="178">
        <f t="shared" si="1"/>
        <v>14130000</v>
      </c>
      <c r="R29" s="179"/>
      <c r="S29" s="180">
        <f t="shared" si="2"/>
        <v>1177500</v>
      </c>
      <c r="T29" s="182"/>
    </row>
    <row r="30" spans="1:20" ht="22.5" x14ac:dyDescent="0.25">
      <c r="A30" s="174">
        <v>18</v>
      </c>
      <c r="B30" s="27">
        <v>1762886</v>
      </c>
      <c r="C30" s="28" t="s">
        <v>241</v>
      </c>
      <c r="D30" s="176" t="s">
        <v>219</v>
      </c>
      <c r="E30" s="177">
        <v>1215000</v>
      </c>
      <c r="F30" s="177">
        <v>1215000</v>
      </c>
      <c r="G30" s="177">
        <v>1260000</v>
      </c>
      <c r="H30" s="177">
        <v>1260000</v>
      </c>
      <c r="I30" s="177">
        <v>1170000</v>
      </c>
      <c r="J30" s="177">
        <v>1215000</v>
      </c>
      <c r="K30" s="177">
        <v>1260000</v>
      </c>
      <c r="L30" s="177">
        <v>1305000</v>
      </c>
      <c r="M30" s="177">
        <v>1305000</v>
      </c>
      <c r="N30" s="177">
        <v>1395000</v>
      </c>
      <c r="O30" s="177">
        <v>1350000</v>
      </c>
      <c r="P30" s="177">
        <f t="shared" si="0"/>
        <v>1170000</v>
      </c>
      <c r="Q30" s="178">
        <f t="shared" si="1"/>
        <v>15120000</v>
      </c>
      <c r="R30" s="179"/>
      <c r="S30" s="180">
        <f t="shared" si="2"/>
        <v>1260000</v>
      </c>
      <c r="T30" s="182"/>
    </row>
    <row r="31" spans="1:20" ht="33.75" x14ac:dyDescent="0.25">
      <c r="A31" s="174">
        <v>19</v>
      </c>
      <c r="B31" s="27">
        <v>2069204</v>
      </c>
      <c r="C31" s="28" t="s">
        <v>242</v>
      </c>
      <c r="D31" s="176" t="s">
        <v>229</v>
      </c>
      <c r="E31" s="177">
        <v>1215000</v>
      </c>
      <c r="F31" s="177">
        <v>1125000</v>
      </c>
      <c r="G31" s="177">
        <v>1170000</v>
      </c>
      <c r="H31" s="177">
        <v>1170000</v>
      </c>
      <c r="I31" s="177">
        <v>1170000</v>
      </c>
      <c r="J31" s="177">
        <v>1170000</v>
      </c>
      <c r="K31" s="177">
        <v>1125000</v>
      </c>
      <c r="L31" s="177">
        <v>1215000</v>
      </c>
      <c r="M31" s="177">
        <v>1170000</v>
      </c>
      <c r="N31" s="177">
        <v>1080000</v>
      </c>
      <c r="O31" s="177">
        <v>1170000</v>
      </c>
      <c r="P31" s="177">
        <f t="shared" si="0"/>
        <v>1170000</v>
      </c>
      <c r="Q31" s="178">
        <f t="shared" si="1"/>
        <v>13950000</v>
      </c>
      <c r="R31" s="179"/>
      <c r="S31" s="180">
        <f t="shared" si="2"/>
        <v>1162500</v>
      </c>
      <c r="T31" s="182"/>
    </row>
    <row r="32" spans="1:20" ht="33.75" x14ac:dyDescent="0.25">
      <c r="A32" s="174">
        <v>20</v>
      </c>
      <c r="B32" s="185">
        <v>929342</v>
      </c>
      <c r="C32" s="28" t="s">
        <v>243</v>
      </c>
      <c r="D32" s="176" t="s">
        <v>219</v>
      </c>
      <c r="E32" s="177">
        <v>1305000</v>
      </c>
      <c r="F32" s="177">
        <v>1305000</v>
      </c>
      <c r="G32" s="177">
        <v>1350000</v>
      </c>
      <c r="H32" s="177">
        <v>1305000</v>
      </c>
      <c r="I32" s="177">
        <v>1395000</v>
      </c>
      <c r="J32" s="177">
        <v>1350000</v>
      </c>
      <c r="K32" s="177">
        <v>1395000</v>
      </c>
      <c r="L32" s="177">
        <v>1395000</v>
      </c>
      <c r="M32" s="177">
        <v>1350000</v>
      </c>
      <c r="N32" s="177">
        <v>1395000</v>
      </c>
      <c r="O32" s="177">
        <v>1350000</v>
      </c>
      <c r="P32" s="177">
        <f t="shared" si="0"/>
        <v>1170000</v>
      </c>
      <c r="Q32" s="178">
        <f t="shared" si="1"/>
        <v>16065000</v>
      </c>
      <c r="R32" s="179"/>
      <c r="S32" s="180">
        <f t="shared" si="2"/>
        <v>1338750</v>
      </c>
      <c r="T32" s="182"/>
    </row>
    <row r="33" spans="1:20" ht="22.5" x14ac:dyDescent="0.25">
      <c r="A33" s="174">
        <v>21</v>
      </c>
      <c r="B33" s="27">
        <v>1352968</v>
      </c>
      <c r="C33" s="28" t="s">
        <v>244</v>
      </c>
      <c r="D33" s="176" t="s">
        <v>155</v>
      </c>
      <c r="E33" s="177">
        <v>1395000</v>
      </c>
      <c r="F33" s="177">
        <v>1305000</v>
      </c>
      <c r="G33" s="177">
        <v>1350000</v>
      </c>
      <c r="H33" s="177">
        <v>1485000</v>
      </c>
      <c r="I33" s="177">
        <v>1485000</v>
      </c>
      <c r="J33" s="177">
        <v>1350000</v>
      </c>
      <c r="K33" s="177">
        <v>1395000</v>
      </c>
      <c r="L33" s="177">
        <v>1395000</v>
      </c>
      <c r="M33" s="177">
        <v>1350000</v>
      </c>
      <c r="N33" s="177">
        <v>1395000</v>
      </c>
      <c r="O33" s="177">
        <v>1350000</v>
      </c>
      <c r="P33" s="177">
        <f t="shared" si="0"/>
        <v>1170000</v>
      </c>
      <c r="Q33" s="178">
        <f t="shared" si="1"/>
        <v>16425000</v>
      </c>
      <c r="R33" s="179"/>
      <c r="S33" s="180">
        <f t="shared" si="2"/>
        <v>1368750</v>
      </c>
      <c r="T33" s="182"/>
    </row>
    <row r="34" spans="1:20" ht="22.5" x14ac:dyDescent="0.25">
      <c r="A34" s="174">
        <v>22</v>
      </c>
      <c r="B34" s="27">
        <v>2530882</v>
      </c>
      <c r="C34" s="28" t="s">
        <v>245</v>
      </c>
      <c r="D34" s="176" t="s">
        <v>145</v>
      </c>
      <c r="E34" s="177">
        <v>1125000</v>
      </c>
      <c r="F34" s="177">
        <v>1125000</v>
      </c>
      <c r="G34" s="177">
        <v>1035000</v>
      </c>
      <c r="H34" s="177">
        <v>1035000</v>
      </c>
      <c r="I34" s="177">
        <v>900000</v>
      </c>
      <c r="J34" s="177">
        <v>1080000</v>
      </c>
      <c r="K34" s="177">
        <v>450000</v>
      </c>
      <c r="L34" s="177">
        <v>0</v>
      </c>
      <c r="M34" s="177">
        <v>495000</v>
      </c>
      <c r="N34" s="177">
        <v>1080000</v>
      </c>
      <c r="O34" s="177">
        <f>1125000+250000</f>
        <v>1375000</v>
      </c>
      <c r="P34" s="177">
        <f t="shared" si="0"/>
        <v>1170000</v>
      </c>
      <c r="Q34" s="178">
        <f t="shared" si="1"/>
        <v>10870000</v>
      </c>
      <c r="R34" s="179"/>
      <c r="S34" s="180">
        <f t="shared" si="2"/>
        <v>905833.33333333337</v>
      </c>
      <c r="T34" s="182"/>
    </row>
    <row r="35" spans="1:20" ht="33.75" x14ac:dyDescent="0.25">
      <c r="A35" s="174">
        <v>23</v>
      </c>
      <c r="B35" s="181">
        <v>1119715</v>
      </c>
      <c r="C35" s="28" t="s">
        <v>246</v>
      </c>
      <c r="D35" s="176" t="s">
        <v>219</v>
      </c>
      <c r="E35" s="177">
        <v>0</v>
      </c>
      <c r="F35" s="177">
        <v>0</v>
      </c>
      <c r="G35" s="177">
        <v>0</v>
      </c>
      <c r="H35" s="177">
        <v>1305000</v>
      </c>
      <c r="I35" s="177">
        <v>1170000</v>
      </c>
      <c r="J35" s="177">
        <v>1170000</v>
      </c>
      <c r="K35" s="177">
        <v>1170000</v>
      </c>
      <c r="L35" s="177">
        <v>1215000</v>
      </c>
      <c r="M35" s="177">
        <v>1170000</v>
      </c>
      <c r="N35" s="177">
        <v>1215000</v>
      </c>
      <c r="O35" s="177">
        <v>1350000</v>
      </c>
      <c r="P35" s="177">
        <f t="shared" si="0"/>
        <v>1170000</v>
      </c>
      <c r="Q35" s="178">
        <f t="shared" si="1"/>
        <v>10935000</v>
      </c>
      <c r="R35" s="179"/>
      <c r="S35" s="180">
        <f t="shared" si="2"/>
        <v>911250</v>
      </c>
      <c r="T35" s="182"/>
    </row>
    <row r="36" spans="1:20" ht="33.75" x14ac:dyDescent="0.25">
      <c r="A36" s="174">
        <v>24</v>
      </c>
      <c r="B36" s="27">
        <v>3691030</v>
      </c>
      <c r="C36" s="28" t="s">
        <v>247</v>
      </c>
      <c r="D36" s="176" t="s">
        <v>219</v>
      </c>
      <c r="E36" s="177">
        <v>1260000</v>
      </c>
      <c r="F36" s="177">
        <v>1170000</v>
      </c>
      <c r="G36" s="177">
        <v>1305000</v>
      </c>
      <c r="H36" s="177">
        <v>1305000</v>
      </c>
      <c r="I36" s="177">
        <v>1260000</v>
      </c>
      <c r="J36" s="177">
        <v>1215000</v>
      </c>
      <c r="K36" s="177">
        <v>1260000</v>
      </c>
      <c r="L36" s="177">
        <v>1305000</v>
      </c>
      <c r="M36" s="177">
        <v>1260000</v>
      </c>
      <c r="N36" s="177">
        <v>1350000</v>
      </c>
      <c r="O36" s="177">
        <v>1170000</v>
      </c>
      <c r="P36" s="177">
        <f t="shared" si="0"/>
        <v>1170000</v>
      </c>
      <c r="Q36" s="178">
        <f t="shared" si="1"/>
        <v>15030000</v>
      </c>
      <c r="R36" s="179"/>
      <c r="S36" s="180">
        <f t="shared" si="2"/>
        <v>1252500</v>
      </c>
      <c r="T36" s="182"/>
    </row>
    <row r="37" spans="1:20" ht="22.5" x14ac:dyDescent="0.25">
      <c r="A37" s="174">
        <v>25</v>
      </c>
      <c r="B37" s="186">
        <v>541162</v>
      </c>
      <c r="C37" s="28" t="s">
        <v>248</v>
      </c>
      <c r="D37" s="176" t="s">
        <v>219</v>
      </c>
      <c r="E37" s="177">
        <v>1260000</v>
      </c>
      <c r="F37" s="177">
        <v>1305000</v>
      </c>
      <c r="G37" s="177">
        <v>1350000</v>
      </c>
      <c r="H37" s="177">
        <v>1350000</v>
      </c>
      <c r="I37" s="177">
        <v>1350000</v>
      </c>
      <c r="J37" s="177">
        <v>1350000</v>
      </c>
      <c r="K37" s="177">
        <v>1395000</v>
      </c>
      <c r="L37" s="177">
        <v>1395000</v>
      </c>
      <c r="M37" s="177">
        <v>1350000</v>
      </c>
      <c r="N37" s="177">
        <v>1395000</v>
      </c>
      <c r="O37" s="177">
        <v>1350000</v>
      </c>
      <c r="P37" s="177">
        <f t="shared" si="0"/>
        <v>1170000</v>
      </c>
      <c r="Q37" s="178">
        <f t="shared" si="1"/>
        <v>16020000</v>
      </c>
      <c r="R37" s="179"/>
      <c r="S37" s="180">
        <f t="shared" si="2"/>
        <v>1335000</v>
      </c>
      <c r="T37" s="182"/>
    </row>
    <row r="38" spans="1:20" ht="22.5" x14ac:dyDescent="0.25">
      <c r="A38" s="174">
        <v>26</v>
      </c>
      <c r="B38" s="29">
        <v>4351661</v>
      </c>
      <c r="C38" s="28" t="s">
        <v>249</v>
      </c>
      <c r="D38" s="176" t="s">
        <v>250</v>
      </c>
      <c r="E38" s="177">
        <v>1250000</v>
      </c>
      <c r="F38" s="177">
        <v>1150000</v>
      </c>
      <c r="G38" s="177">
        <v>1150000</v>
      </c>
      <c r="H38" s="177">
        <v>1300000</v>
      </c>
      <c r="I38" s="177">
        <v>1450000</v>
      </c>
      <c r="J38" s="177">
        <v>1200000</v>
      </c>
      <c r="K38" s="177">
        <v>1100000</v>
      </c>
      <c r="L38" s="177">
        <v>1150000</v>
      </c>
      <c r="M38" s="177">
        <v>1150000</v>
      </c>
      <c r="N38" s="177">
        <v>1200000</v>
      </c>
      <c r="O38" s="177">
        <v>1250000</v>
      </c>
      <c r="P38" s="187">
        <f>50000*26</f>
        <v>1300000</v>
      </c>
      <c r="Q38" s="178">
        <f t="shared" si="1"/>
        <v>14650000</v>
      </c>
      <c r="R38" s="179"/>
      <c r="S38" s="180">
        <f t="shared" si="2"/>
        <v>1220833.3333333333</v>
      </c>
      <c r="T38" s="182"/>
    </row>
    <row r="39" spans="1:20" ht="45" x14ac:dyDescent="0.25">
      <c r="A39" s="174">
        <v>27</v>
      </c>
      <c r="B39" s="27">
        <v>5709961</v>
      </c>
      <c r="C39" s="28" t="s">
        <v>251</v>
      </c>
      <c r="D39" s="176" t="s">
        <v>227</v>
      </c>
      <c r="E39" s="177">
        <v>1260000</v>
      </c>
      <c r="F39" s="177">
        <v>1305000</v>
      </c>
      <c r="G39" s="177">
        <v>1260000</v>
      </c>
      <c r="H39" s="177">
        <v>1305000</v>
      </c>
      <c r="I39" s="177">
        <v>1350000</v>
      </c>
      <c r="J39" s="177">
        <v>1350000</v>
      </c>
      <c r="K39" s="177">
        <v>450000</v>
      </c>
      <c r="L39" s="177">
        <v>0</v>
      </c>
      <c r="M39" s="177">
        <v>1215000</v>
      </c>
      <c r="N39" s="177">
        <v>1350000</v>
      </c>
      <c r="O39" s="177">
        <v>1170000</v>
      </c>
      <c r="P39" s="177">
        <f t="shared" si="0"/>
        <v>1170000</v>
      </c>
      <c r="Q39" s="178">
        <f t="shared" si="1"/>
        <v>13185000</v>
      </c>
      <c r="R39" s="179"/>
      <c r="S39" s="180">
        <f t="shared" si="2"/>
        <v>1098750</v>
      </c>
      <c r="T39" s="182"/>
    </row>
    <row r="40" spans="1:20" ht="22.5" x14ac:dyDescent="0.25">
      <c r="A40" s="174">
        <v>28</v>
      </c>
      <c r="B40" s="27">
        <v>4526505</v>
      </c>
      <c r="C40" s="28" t="s">
        <v>252</v>
      </c>
      <c r="D40" s="176" t="s">
        <v>253</v>
      </c>
      <c r="E40" s="177">
        <v>1170000</v>
      </c>
      <c r="F40" s="177">
        <v>1215000</v>
      </c>
      <c r="G40" s="177">
        <v>1125000</v>
      </c>
      <c r="H40" s="177">
        <v>1260000</v>
      </c>
      <c r="I40" s="177">
        <v>1260000</v>
      </c>
      <c r="J40" s="177">
        <v>1350000</v>
      </c>
      <c r="K40" s="177">
        <v>1350000</v>
      </c>
      <c r="L40" s="177">
        <v>1215000</v>
      </c>
      <c r="M40" s="177">
        <v>1305000</v>
      </c>
      <c r="N40" s="177">
        <v>1260000</v>
      </c>
      <c r="O40" s="177">
        <v>1215000</v>
      </c>
      <c r="P40" s="177">
        <f t="shared" si="0"/>
        <v>1170000</v>
      </c>
      <c r="Q40" s="178">
        <f t="shared" si="1"/>
        <v>14895000</v>
      </c>
      <c r="R40" s="179"/>
      <c r="S40" s="180">
        <f t="shared" si="2"/>
        <v>1241250</v>
      </c>
      <c r="T40" s="182"/>
    </row>
    <row r="41" spans="1:20" ht="33.75" x14ac:dyDescent="0.25">
      <c r="A41" s="174">
        <v>29</v>
      </c>
      <c r="B41" s="29">
        <v>4898198</v>
      </c>
      <c r="C41" s="28" t="s">
        <v>254</v>
      </c>
      <c r="D41" s="176" t="s">
        <v>219</v>
      </c>
      <c r="E41" s="177">
        <v>1080000</v>
      </c>
      <c r="F41" s="177">
        <v>1125000</v>
      </c>
      <c r="G41" s="177">
        <v>1125000</v>
      </c>
      <c r="H41" s="177">
        <v>1170000</v>
      </c>
      <c r="I41" s="177">
        <v>1170000</v>
      </c>
      <c r="J41" s="177">
        <v>1170000</v>
      </c>
      <c r="K41" s="177">
        <v>1170000</v>
      </c>
      <c r="L41" s="177">
        <v>1170000</v>
      </c>
      <c r="M41" s="177">
        <v>1170000</v>
      </c>
      <c r="N41" s="177">
        <v>630000</v>
      </c>
      <c r="O41" s="177">
        <v>0</v>
      </c>
      <c r="P41" s="187">
        <f>+$P$7*13</f>
        <v>585000</v>
      </c>
      <c r="Q41" s="178">
        <f t="shared" si="1"/>
        <v>11565000</v>
      </c>
      <c r="R41" s="179"/>
      <c r="S41" s="180">
        <f t="shared" si="2"/>
        <v>963750</v>
      </c>
      <c r="T41" s="182"/>
    </row>
    <row r="42" spans="1:20" ht="33.75" x14ac:dyDescent="0.25">
      <c r="A42" s="174">
        <v>30</v>
      </c>
      <c r="B42" s="185">
        <v>4526583</v>
      </c>
      <c r="C42" s="28" t="s">
        <v>255</v>
      </c>
      <c r="D42" s="176" t="s">
        <v>256</v>
      </c>
      <c r="E42" s="177">
        <v>0</v>
      </c>
      <c r="F42" s="177">
        <v>850000</v>
      </c>
      <c r="G42" s="177">
        <v>1200000</v>
      </c>
      <c r="H42" s="177">
        <v>1150000</v>
      </c>
      <c r="I42" s="177">
        <v>1250000</v>
      </c>
      <c r="J42" s="177">
        <v>1300000</v>
      </c>
      <c r="K42" s="177">
        <v>500000</v>
      </c>
      <c r="L42" s="177">
        <v>0</v>
      </c>
      <c r="M42" s="177">
        <v>0</v>
      </c>
      <c r="N42" s="177">
        <v>0</v>
      </c>
      <c r="O42" s="177">
        <v>0</v>
      </c>
      <c r="P42" s="187">
        <f>50000*26</f>
        <v>1300000</v>
      </c>
      <c r="Q42" s="178">
        <f t="shared" si="1"/>
        <v>7550000</v>
      </c>
      <c r="R42" s="179"/>
      <c r="S42" s="180">
        <f t="shared" si="2"/>
        <v>629166.66666666663</v>
      </c>
      <c r="T42" s="182"/>
    </row>
    <row r="43" spans="1:20" ht="45" x14ac:dyDescent="0.25">
      <c r="A43" s="174">
        <v>31</v>
      </c>
      <c r="B43" s="185">
        <v>3183841</v>
      </c>
      <c r="C43" s="175" t="s">
        <v>257</v>
      </c>
      <c r="D43" s="176" t="s">
        <v>258</v>
      </c>
      <c r="E43" s="177">
        <v>0</v>
      </c>
      <c r="F43" s="177">
        <v>405000</v>
      </c>
      <c r="G43" s="177">
        <v>1170000</v>
      </c>
      <c r="H43" s="177">
        <v>1170000</v>
      </c>
      <c r="I43" s="177">
        <v>1170000</v>
      </c>
      <c r="J43" s="177">
        <v>1170000</v>
      </c>
      <c r="K43" s="177">
        <v>1420000</v>
      </c>
      <c r="L43" s="177">
        <v>1215000</v>
      </c>
      <c r="M43" s="177">
        <v>1170000</v>
      </c>
      <c r="N43" s="177">
        <v>675000</v>
      </c>
      <c r="O43" s="177">
        <v>0</v>
      </c>
      <c r="P43" s="177">
        <v>0</v>
      </c>
      <c r="Q43" s="178">
        <f t="shared" si="1"/>
        <v>9565000</v>
      </c>
      <c r="R43" s="179"/>
      <c r="S43" s="180">
        <f t="shared" si="2"/>
        <v>797083.33333333337</v>
      </c>
      <c r="T43" s="182"/>
    </row>
    <row r="44" spans="1:20" ht="33.75" x14ac:dyDescent="0.25">
      <c r="A44" s="174">
        <v>32</v>
      </c>
      <c r="B44" s="181">
        <v>2227930</v>
      </c>
      <c r="C44" s="28" t="s">
        <v>259</v>
      </c>
      <c r="D44" s="176" t="s">
        <v>219</v>
      </c>
      <c r="E44" s="177">
        <v>0</v>
      </c>
      <c r="F44" s="177">
        <v>0</v>
      </c>
      <c r="G44" s="177">
        <v>0</v>
      </c>
      <c r="H44" s="177">
        <v>855000</v>
      </c>
      <c r="I44" s="177">
        <v>1305000</v>
      </c>
      <c r="J44" s="177">
        <v>1260000</v>
      </c>
      <c r="K44" s="177">
        <v>1170000</v>
      </c>
      <c r="L44" s="177">
        <v>1215000</v>
      </c>
      <c r="M44" s="177">
        <v>1170000</v>
      </c>
      <c r="N44" s="177">
        <v>1260000</v>
      </c>
      <c r="O44" s="177">
        <v>1125000</v>
      </c>
      <c r="P44" s="177">
        <f t="shared" si="0"/>
        <v>1170000</v>
      </c>
      <c r="Q44" s="178">
        <f t="shared" si="1"/>
        <v>10530000</v>
      </c>
      <c r="R44" s="179"/>
      <c r="S44" s="180">
        <f t="shared" si="2"/>
        <v>877500</v>
      </c>
      <c r="T44" s="182"/>
    </row>
    <row r="45" spans="1:20" ht="22.5" x14ac:dyDescent="0.25">
      <c r="A45" s="174">
        <v>33</v>
      </c>
      <c r="B45" s="185">
        <v>6283799</v>
      </c>
      <c r="C45" s="28" t="s">
        <v>260</v>
      </c>
      <c r="D45" s="188" t="s">
        <v>258</v>
      </c>
      <c r="E45" s="177">
        <v>1215000</v>
      </c>
      <c r="F45" s="177">
        <v>1170000</v>
      </c>
      <c r="G45" s="177">
        <v>1170000</v>
      </c>
      <c r="H45" s="177">
        <v>1170000</v>
      </c>
      <c r="I45" s="177">
        <v>1215000</v>
      </c>
      <c r="J45" s="177">
        <v>1170000</v>
      </c>
      <c r="K45" s="177">
        <v>1395000</v>
      </c>
      <c r="L45" s="177">
        <v>1305000</v>
      </c>
      <c r="M45" s="177">
        <v>1170000</v>
      </c>
      <c r="N45" s="177">
        <v>1350000</v>
      </c>
      <c r="O45" s="177">
        <v>1215000</v>
      </c>
      <c r="P45" s="177">
        <f t="shared" si="0"/>
        <v>1170000</v>
      </c>
      <c r="Q45" s="178">
        <f t="shared" si="1"/>
        <v>14715000</v>
      </c>
      <c r="R45" s="179"/>
      <c r="S45" s="180">
        <f t="shared" si="2"/>
        <v>1226250</v>
      </c>
      <c r="T45" s="182"/>
    </row>
    <row r="46" spans="1:20" ht="33.75" x14ac:dyDescent="0.25">
      <c r="A46" s="174">
        <v>34</v>
      </c>
      <c r="B46" s="181">
        <v>810152</v>
      </c>
      <c r="C46" s="28" t="s">
        <v>261</v>
      </c>
      <c r="D46" s="176" t="s">
        <v>262</v>
      </c>
      <c r="E46" s="177">
        <v>1395000</v>
      </c>
      <c r="F46" s="177">
        <v>1305000</v>
      </c>
      <c r="G46" s="177">
        <v>1395000</v>
      </c>
      <c r="H46" s="177">
        <v>1350000</v>
      </c>
      <c r="I46" s="177">
        <v>1395000</v>
      </c>
      <c r="J46" s="177">
        <v>1350000</v>
      </c>
      <c r="K46" s="177">
        <v>1395000</v>
      </c>
      <c r="L46" s="177">
        <v>1395000</v>
      </c>
      <c r="M46" s="177">
        <v>1350000</v>
      </c>
      <c r="N46" s="177">
        <v>1395000</v>
      </c>
      <c r="O46" s="177">
        <v>1350000</v>
      </c>
      <c r="P46" s="177">
        <f t="shared" si="0"/>
        <v>1170000</v>
      </c>
      <c r="Q46" s="178">
        <f t="shared" si="1"/>
        <v>16245000</v>
      </c>
      <c r="R46" s="179"/>
      <c r="S46" s="180">
        <f t="shared" si="2"/>
        <v>1353750</v>
      </c>
      <c r="T46" s="182"/>
    </row>
    <row r="47" spans="1:20" ht="45" x14ac:dyDescent="0.25">
      <c r="A47" s="174">
        <v>35</v>
      </c>
      <c r="B47" s="181">
        <v>776770</v>
      </c>
      <c r="C47" s="28" t="s">
        <v>263</v>
      </c>
      <c r="D47" s="176" t="s">
        <v>264</v>
      </c>
      <c r="E47" s="177">
        <v>0</v>
      </c>
      <c r="F47" s="177">
        <v>0</v>
      </c>
      <c r="G47" s="177">
        <v>1395000</v>
      </c>
      <c r="H47" s="177">
        <v>1350000</v>
      </c>
      <c r="I47" s="177">
        <v>1395000</v>
      </c>
      <c r="J47" s="177">
        <v>1350000</v>
      </c>
      <c r="K47" s="177">
        <v>1395000</v>
      </c>
      <c r="L47" s="177">
        <v>1395000</v>
      </c>
      <c r="M47" s="177">
        <v>1350000</v>
      </c>
      <c r="N47" s="177">
        <v>1395000</v>
      </c>
      <c r="O47" s="177">
        <v>1350000</v>
      </c>
      <c r="P47" s="177">
        <f t="shared" si="0"/>
        <v>1170000</v>
      </c>
      <c r="Q47" s="178">
        <f t="shared" si="1"/>
        <v>13545000</v>
      </c>
      <c r="R47" s="179"/>
      <c r="S47" s="180">
        <f t="shared" si="2"/>
        <v>1128750</v>
      </c>
      <c r="T47" s="182"/>
    </row>
    <row r="48" spans="1:20" ht="33.75" x14ac:dyDescent="0.25">
      <c r="A48" s="174">
        <v>36</v>
      </c>
      <c r="B48" s="185">
        <v>656981</v>
      </c>
      <c r="C48" s="28" t="s">
        <v>265</v>
      </c>
      <c r="D48" s="188" t="s">
        <v>266</v>
      </c>
      <c r="E48" s="177">
        <v>0</v>
      </c>
      <c r="F48" s="177">
        <v>315000</v>
      </c>
      <c r="G48" s="177">
        <v>1170000</v>
      </c>
      <c r="H48" s="177">
        <v>1170000</v>
      </c>
      <c r="I48" s="177">
        <v>1080000</v>
      </c>
      <c r="J48" s="177">
        <v>1260000</v>
      </c>
      <c r="K48" s="177">
        <v>1170000</v>
      </c>
      <c r="L48" s="177">
        <v>1215000</v>
      </c>
      <c r="M48" s="177">
        <v>1170000</v>
      </c>
      <c r="N48" s="177">
        <v>1080000</v>
      </c>
      <c r="O48" s="177">
        <v>1170000</v>
      </c>
      <c r="P48" s="177">
        <f t="shared" si="0"/>
        <v>1170000</v>
      </c>
      <c r="Q48" s="178">
        <f t="shared" si="1"/>
        <v>11970000</v>
      </c>
      <c r="R48" s="179"/>
      <c r="S48" s="180">
        <f t="shared" si="2"/>
        <v>997500</v>
      </c>
      <c r="T48" s="182"/>
    </row>
    <row r="49" spans="1:20" ht="33.75" x14ac:dyDescent="0.25">
      <c r="A49" s="174">
        <v>37</v>
      </c>
      <c r="B49" s="27">
        <v>1496452</v>
      </c>
      <c r="C49" s="28" t="s">
        <v>267</v>
      </c>
      <c r="D49" s="176" t="s">
        <v>268</v>
      </c>
      <c r="E49" s="177">
        <v>1350000</v>
      </c>
      <c r="F49" s="177">
        <v>1260000</v>
      </c>
      <c r="G49" s="177">
        <v>1305000</v>
      </c>
      <c r="H49" s="177">
        <v>1395000</v>
      </c>
      <c r="I49" s="177">
        <v>1305000</v>
      </c>
      <c r="J49" s="177">
        <v>1350000</v>
      </c>
      <c r="K49" s="177">
        <v>1395000</v>
      </c>
      <c r="L49" s="177">
        <v>1395000</v>
      </c>
      <c r="M49" s="177">
        <v>1350000</v>
      </c>
      <c r="N49" s="177">
        <v>1395000</v>
      </c>
      <c r="O49" s="177">
        <v>135000</v>
      </c>
      <c r="P49" s="177">
        <f t="shared" si="0"/>
        <v>1170000</v>
      </c>
      <c r="Q49" s="178">
        <f t="shared" si="1"/>
        <v>14805000</v>
      </c>
      <c r="R49" s="179"/>
      <c r="S49" s="180">
        <f t="shared" si="2"/>
        <v>1233750</v>
      </c>
      <c r="T49" s="182"/>
    </row>
    <row r="50" spans="1:20" ht="22.5" x14ac:dyDescent="0.25">
      <c r="A50" s="174">
        <v>38</v>
      </c>
      <c r="B50" s="27">
        <v>3832899</v>
      </c>
      <c r="C50" s="28" t="s">
        <v>269</v>
      </c>
      <c r="D50" s="176" t="s">
        <v>229</v>
      </c>
      <c r="E50" s="177">
        <v>1215000</v>
      </c>
      <c r="F50" s="177">
        <v>1125000</v>
      </c>
      <c r="G50" s="177">
        <v>1215000</v>
      </c>
      <c r="H50" s="177">
        <v>1170000</v>
      </c>
      <c r="I50" s="177">
        <v>1170000</v>
      </c>
      <c r="J50" s="177">
        <v>1170000</v>
      </c>
      <c r="K50" s="177">
        <v>1170000</v>
      </c>
      <c r="L50" s="177">
        <v>1215000</v>
      </c>
      <c r="M50" s="177">
        <v>1170000</v>
      </c>
      <c r="N50" s="177">
        <v>1080000</v>
      </c>
      <c r="O50" s="177">
        <v>1170000</v>
      </c>
      <c r="P50" s="177">
        <f t="shared" si="0"/>
        <v>1170000</v>
      </c>
      <c r="Q50" s="178">
        <f t="shared" si="1"/>
        <v>14040000</v>
      </c>
      <c r="R50" s="179">
        <v>588750</v>
      </c>
      <c r="S50" s="180">
        <f t="shared" si="2"/>
        <v>581250</v>
      </c>
      <c r="T50" s="182"/>
    </row>
    <row r="51" spans="1:20" ht="22.5" x14ac:dyDescent="0.25">
      <c r="A51" s="174">
        <v>39</v>
      </c>
      <c r="B51" s="185">
        <v>5205482</v>
      </c>
      <c r="C51" s="28" t="s">
        <v>270</v>
      </c>
      <c r="D51" s="188" t="s">
        <v>253</v>
      </c>
      <c r="E51" s="177">
        <v>1080000</v>
      </c>
      <c r="F51" s="177">
        <v>1080000</v>
      </c>
      <c r="G51" s="177">
        <v>1350000</v>
      </c>
      <c r="H51" s="177">
        <v>1305000</v>
      </c>
      <c r="I51" s="177">
        <v>1215000</v>
      </c>
      <c r="J51" s="177">
        <v>1170000</v>
      </c>
      <c r="K51" s="177">
        <v>1170000</v>
      </c>
      <c r="L51" s="177">
        <v>1170000</v>
      </c>
      <c r="M51" s="177">
        <v>1260000</v>
      </c>
      <c r="N51" s="177">
        <v>1350000</v>
      </c>
      <c r="O51" s="177">
        <v>1395000</v>
      </c>
      <c r="P51" s="177">
        <f t="shared" si="0"/>
        <v>1170000</v>
      </c>
      <c r="Q51" s="178">
        <f t="shared" si="1"/>
        <v>14715000</v>
      </c>
      <c r="R51" s="179"/>
      <c r="S51" s="180">
        <f t="shared" si="2"/>
        <v>1226250</v>
      </c>
      <c r="T51" s="182"/>
    </row>
    <row r="52" spans="1:20" ht="33.75" x14ac:dyDescent="0.25">
      <c r="A52" s="174">
        <v>40</v>
      </c>
      <c r="B52" s="27">
        <v>1857981</v>
      </c>
      <c r="C52" s="28" t="s">
        <v>271</v>
      </c>
      <c r="D52" s="176" t="s">
        <v>272</v>
      </c>
      <c r="E52" s="177">
        <v>1395000</v>
      </c>
      <c r="F52" s="177">
        <v>1350000</v>
      </c>
      <c r="G52" s="177">
        <v>1350000</v>
      </c>
      <c r="H52" s="177">
        <v>1485000</v>
      </c>
      <c r="I52" s="177">
        <v>1485000</v>
      </c>
      <c r="J52" s="177">
        <v>1485000</v>
      </c>
      <c r="K52" s="177">
        <v>1350000</v>
      </c>
      <c r="L52" s="177">
        <v>1485000</v>
      </c>
      <c r="M52" s="177">
        <v>1395000</v>
      </c>
      <c r="N52" s="177">
        <v>1440000</v>
      </c>
      <c r="O52" s="177">
        <v>1350000</v>
      </c>
      <c r="P52" s="177">
        <f t="shared" si="0"/>
        <v>1170000</v>
      </c>
      <c r="Q52" s="178">
        <f t="shared" si="1"/>
        <v>16740000</v>
      </c>
      <c r="R52" s="179"/>
      <c r="S52" s="180">
        <f t="shared" si="2"/>
        <v>1395000</v>
      </c>
      <c r="T52" s="182"/>
    </row>
    <row r="53" spans="1:20" ht="22.5" x14ac:dyDescent="0.25">
      <c r="A53" s="174">
        <v>41</v>
      </c>
      <c r="B53" s="27">
        <v>1931579</v>
      </c>
      <c r="C53" s="28" t="s">
        <v>273</v>
      </c>
      <c r="D53" s="176" t="s">
        <v>219</v>
      </c>
      <c r="E53" s="177">
        <v>1215000</v>
      </c>
      <c r="F53" s="177">
        <v>1305000</v>
      </c>
      <c r="G53" s="177">
        <v>1215000</v>
      </c>
      <c r="H53" s="177">
        <v>1350000</v>
      </c>
      <c r="I53" s="177">
        <v>1350000</v>
      </c>
      <c r="J53" s="177">
        <v>1350000</v>
      </c>
      <c r="K53" s="177">
        <v>1260000</v>
      </c>
      <c r="L53" s="177">
        <v>1395000</v>
      </c>
      <c r="M53" s="177">
        <v>1350000</v>
      </c>
      <c r="N53" s="177">
        <v>1395000</v>
      </c>
      <c r="O53" s="177">
        <v>1350000</v>
      </c>
      <c r="P53" s="177">
        <f t="shared" si="0"/>
        <v>1170000</v>
      </c>
      <c r="Q53" s="178">
        <f t="shared" si="1"/>
        <v>15705000</v>
      </c>
      <c r="R53" s="179"/>
      <c r="S53" s="180">
        <f t="shared" si="2"/>
        <v>1308750</v>
      </c>
      <c r="T53" s="182"/>
    </row>
    <row r="54" spans="1:20" ht="33.75" x14ac:dyDescent="0.25">
      <c r="A54" s="174">
        <v>42</v>
      </c>
      <c r="B54" s="27">
        <v>1104383</v>
      </c>
      <c r="C54" s="28" t="s">
        <v>274</v>
      </c>
      <c r="D54" s="176" t="s">
        <v>219</v>
      </c>
      <c r="E54" s="177">
        <v>1170000</v>
      </c>
      <c r="F54" s="177">
        <v>1125000</v>
      </c>
      <c r="G54" s="177">
        <v>1215000</v>
      </c>
      <c r="H54" s="177">
        <v>1170000</v>
      </c>
      <c r="I54" s="177">
        <v>1170000</v>
      </c>
      <c r="J54" s="177">
        <v>1170000</v>
      </c>
      <c r="K54" s="177">
        <v>1170000</v>
      </c>
      <c r="L54" s="177">
        <v>1215000</v>
      </c>
      <c r="M54" s="177">
        <v>1170000</v>
      </c>
      <c r="N54" s="177">
        <v>1080000</v>
      </c>
      <c r="O54" s="177">
        <v>1215000</v>
      </c>
      <c r="P54" s="177">
        <f t="shared" si="0"/>
        <v>1170000</v>
      </c>
      <c r="Q54" s="178">
        <f t="shared" si="1"/>
        <v>14040000</v>
      </c>
      <c r="R54" s="179"/>
      <c r="S54" s="180">
        <f t="shared" si="2"/>
        <v>1170000</v>
      </c>
      <c r="T54" s="182"/>
    </row>
    <row r="55" spans="1:20" ht="33.75" x14ac:dyDescent="0.25">
      <c r="A55" s="174">
        <v>43</v>
      </c>
      <c r="B55" s="27">
        <v>1351663</v>
      </c>
      <c r="C55" s="28" t="s">
        <v>275</v>
      </c>
      <c r="D55" s="176" t="s">
        <v>276</v>
      </c>
      <c r="E55" s="177">
        <v>1395000</v>
      </c>
      <c r="F55" s="177">
        <v>1305000</v>
      </c>
      <c r="G55" s="177">
        <v>1530000</v>
      </c>
      <c r="H55" s="177">
        <v>1305000</v>
      </c>
      <c r="I55" s="177">
        <v>1395000</v>
      </c>
      <c r="J55" s="177">
        <v>1350000</v>
      </c>
      <c r="K55" s="177">
        <v>1395000</v>
      </c>
      <c r="L55" s="177">
        <v>1395000</v>
      </c>
      <c r="M55" s="177">
        <v>1350000</v>
      </c>
      <c r="N55" s="177">
        <v>1395000</v>
      </c>
      <c r="O55" s="177">
        <v>1350000</v>
      </c>
      <c r="P55" s="177">
        <f t="shared" si="0"/>
        <v>1170000</v>
      </c>
      <c r="Q55" s="178">
        <f t="shared" si="1"/>
        <v>16335000</v>
      </c>
      <c r="R55" s="179">
        <v>690000</v>
      </c>
      <c r="S55" s="180">
        <f t="shared" si="2"/>
        <v>671250</v>
      </c>
      <c r="T55" s="182"/>
    </row>
    <row r="56" spans="1:20" ht="33.75" x14ac:dyDescent="0.25">
      <c r="A56" s="174">
        <v>44</v>
      </c>
      <c r="B56" s="27">
        <v>3956214</v>
      </c>
      <c r="C56" s="28" t="s">
        <v>277</v>
      </c>
      <c r="D56" s="176" t="s">
        <v>240</v>
      </c>
      <c r="E56" s="177">
        <v>1215000</v>
      </c>
      <c r="F56" s="177">
        <v>1305000</v>
      </c>
      <c r="G56" s="177">
        <v>1215000</v>
      </c>
      <c r="H56" s="177">
        <v>1350000</v>
      </c>
      <c r="I56" s="177">
        <v>1350000</v>
      </c>
      <c r="J56" s="177">
        <v>1350000</v>
      </c>
      <c r="K56" s="177">
        <v>450000</v>
      </c>
      <c r="L56" s="177">
        <v>0</v>
      </c>
      <c r="M56" s="177">
        <v>1395000</v>
      </c>
      <c r="N56" s="177">
        <v>1440000</v>
      </c>
      <c r="O56" s="177">
        <v>1350000</v>
      </c>
      <c r="P56" s="177">
        <f t="shared" si="0"/>
        <v>1170000</v>
      </c>
      <c r="Q56" s="178">
        <f t="shared" si="1"/>
        <v>13590000</v>
      </c>
      <c r="R56" s="179">
        <v>637500</v>
      </c>
      <c r="S56" s="180">
        <f t="shared" si="2"/>
        <v>495000</v>
      </c>
      <c r="T56" s="182"/>
    </row>
    <row r="57" spans="1:20" ht="33.75" x14ac:dyDescent="0.25">
      <c r="A57" s="174">
        <v>45</v>
      </c>
      <c r="B57" s="185">
        <v>3549970</v>
      </c>
      <c r="C57" s="28" t="s">
        <v>278</v>
      </c>
      <c r="D57" s="188" t="s">
        <v>279</v>
      </c>
      <c r="E57" s="177">
        <v>1305000</v>
      </c>
      <c r="F57" s="177">
        <v>1170000</v>
      </c>
      <c r="G57" s="177">
        <v>1395000</v>
      </c>
      <c r="H57" s="177">
        <v>1440000</v>
      </c>
      <c r="I57" s="177">
        <v>1575000</v>
      </c>
      <c r="J57" s="177">
        <v>1350000</v>
      </c>
      <c r="K57" s="177">
        <v>1170000</v>
      </c>
      <c r="L57" s="177">
        <v>1485000</v>
      </c>
      <c r="M57" s="177">
        <v>1440000</v>
      </c>
      <c r="N57" s="177">
        <v>765000</v>
      </c>
      <c r="O57" s="177">
        <v>1305000</v>
      </c>
      <c r="P57" s="177">
        <f t="shared" si="0"/>
        <v>1170000</v>
      </c>
      <c r="Q57" s="178">
        <f t="shared" si="1"/>
        <v>15570000</v>
      </c>
      <c r="R57" s="179"/>
      <c r="S57" s="180">
        <f t="shared" si="2"/>
        <v>1297500</v>
      </c>
      <c r="T57" s="182"/>
    </row>
    <row r="58" spans="1:20" ht="22.5" x14ac:dyDescent="0.25">
      <c r="A58" s="174">
        <v>46</v>
      </c>
      <c r="B58" s="185">
        <v>6261647</v>
      </c>
      <c r="C58" s="28" t="s">
        <v>280</v>
      </c>
      <c r="D58" s="188" t="s">
        <v>253</v>
      </c>
      <c r="E58" s="177">
        <v>1440000</v>
      </c>
      <c r="F58" s="177">
        <v>1215000</v>
      </c>
      <c r="G58" s="177">
        <v>1440000</v>
      </c>
      <c r="H58" s="177">
        <v>1395000</v>
      </c>
      <c r="I58" s="177">
        <v>1305000</v>
      </c>
      <c r="J58" s="177">
        <v>1260000</v>
      </c>
      <c r="K58" s="177">
        <v>1395000</v>
      </c>
      <c r="L58" s="177">
        <v>1395000</v>
      </c>
      <c r="M58" s="177">
        <v>1395000</v>
      </c>
      <c r="N58" s="177">
        <v>1395000</v>
      </c>
      <c r="O58" s="177">
        <v>1305000</v>
      </c>
      <c r="P58" s="177">
        <f t="shared" si="0"/>
        <v>1170000</v>
      </c>
      <c r="Q58" s="178">
        <f t="shared" si="1"/>
        <v>16110000</v>
      </c>
      <c r="R58" s="179"/>
      <c r="S58" s="180">
        <f t="shared" si="2"/>
        <v>1342500</v>
      </c>
      <c r="T58" s="182"/>
    </row>
    <row r="59" spans="1:20" ht="22.5" x14ac:dyDescent="0.25">
      <c r="A59" s="174">
        <v>47</v>
      </c>
      <c r="B59" s="27">
        <v>1439612</v>
      </c>
      <c r="C59" s="28" t="s">
        <v>281</v>
      </c>
      <c r="D59" s="176" t="s">
        <v>225</v>
      </c>
      <c r="E59" s="177">
        <v>1170000</v>
      </c>
      <c r="F59" s="177">
        <v>1125000</v>
      </c>
      <c r="G59" s="177">
        <v>1125000</v>
      </c>
      <c r="H59" s="177">
        <v>1350000</v>
      </c>
      <c r="I59" s="177">
        <v>1260000</v>
      </c>
      <c r="J59" s="177">
        <v>1350000</v>
      </c>
      <c r="K59" s="177">
        <v>1170000</v>
      </c>
      <c r="L59" s="177">
        <v>1170000</v>
      </c>
      <c r="M59" s="177">
        <v>1170000</v>
      </c>
      <c r="N59" s="177">
        <v>1080000</v>
      </c>
      <c r="O59" s="177">
        <v>1170000</v>
      </c>
      <c r="P59" s="177">
        <f t="shared" si="0"/>
        <v>1170000</v>
      </c>
      <c r="Q59" s="178">
        <f t="shared" si="1"/>
        <v>14310000</v>
      </c>
      <c r="R59" s="179"/>
      <c r="S59" s="180">
        <f t="shared" si="2"/>
        <v>1192500</v>
      </c>
      <c r="T59" s="182"/>
    </row>
    <row r="60" spans="1:20" ht="22.5" x14ac:dyDescent="0.25">
      <c r="A60" s="174">
        <v>48</v>
      </c>
      <c r="B60" s="185">
        <v>1008126</v>
      </c>
      <c r="C60" s="28" t="s">
        <v>282</v>
      </c>
      <c r="D60" s="176" t="s">
        <v>283</v>
      </c>
      <c r="E60" s="177">
        <v>1215000</v>
      </c>
      <c r="F60" s="177">
        <v>1305000</v>
      </c>
      <c r="G60" s="177">
        <v>1350000</v>
      </c>
      <c r="H60" s="177">
        <v>1350000</v>
      </c>
      <c r="I60" s="177">
        <v>1305000</v>
      </c>
      <c r="J60" s="177">
        <v>1350000</v>
      </c>
      <c r="K60" s="177">
        <v>1350000</v>
      </c>
      <c r="L60" s="177">
        <v>1395000</v>
      </c>
      <c r="M60" s="177">
        <v>1170000</v>
      </c>
      <c r="N60" s="177">
        <v>1215000</v>
      </c>
      <c r="O60" s="177">
        <v>0</v>
      </c>
      <c r="P60" s="177">
        <f t="shared" si="0"/>
        <v>1170000</v>
      </c>
      <c r="Q60" s="178">
        <f t="shared" si="1"/>
        <v>14175000</v>
      </c>
      <c r="R60" s="179"/>
      <c r="S60" s="180">
        <f t="shared" si="2"/>
        <v>1181250</v>
      </c>
      <c r="T60" s="182"/>
    </row>
    <row r="61" spans="1:20" ht="22.5" x14ac:dyDescent="0.25">
      <c r="A61" s="174">
        <v>49</v>
      </c>
      <c r="B61" s="185" t="s">
        <v>284</v>
      </c>
      <c r="C61" s="28" t="s">
        <v>285</v>
      </c>
      <c r="D61" s="188" t="s">
        <v>219</v>
      </c>
      <c r="E61" s="177">
        <v>1350000</v>
      </c>
      <c r="F61" s="177">
        <v>1215000</v>
      </c>
      <c r="G61" s="177">
        <v>1170000</v>
      </c>
      <c r="H61" s="177">
        <v>1170000</v>
      </c>
      <c r="I61" s="177">
        <v>1215000</v>
      </c>
      <c r="J61" s="177">
        <v>1215000</v>
      </c>
      <c r="K61" s="177">
        <v>1260000</v>
      </c>
      <c r="L61" s="177">
        <v>1350000</v>
      </c>
      <c r="M61" s="177">
        <v>1350000</v>
      </c>
      <c r="N61" s="177">
        <v>1395000</v>
      </c>
      <c r="O61" s="177">
        <v>1350000</v>
      </c>
      <c r="P61" s="177">
        <f t="shared" si="0"/>
        <v>1170000</v>
      </c>
      <c r="Q61" s="178">
        <f t="shared" si="1"/>
        <v>15210000</v>
      </c>
      <c r="R61" s="179"/>
      <c r="S61" s="180">
        <f t="shared" si="2"/>
        <v>1267500</v>
      </c>
      <c r="T61" s="182"/>
    </row>
    <row r="62" spans="1:20" ht="33.75" x14ac:dyDescent="0.25">
      <c r="A62" s="174">
        <v>50</v>
      </c>
      <c r="B62" s="185">
        <v>3684807</v>
      </c>
      <c r="C62" s="28" t="s">
        <v>286</v>
      </c>
      <c r="D62" s="188" t="s">
        <v>287</v>
      </c>
      <c r="E62" s="177">
        <v>1620000</v>
      </c>
      <c r="F62" s="177">
        <v>1485000</v>
      </c>
      <c r="G62" s="177">
        <v>1350000</v>
      </c>
      <c r="H62" s="177">
        <v>1485000</v>
      </c>
      <c r="I62" s="177">
        <v>1620000</v>
      </c>
      <c r="J62" s="177">
        <v>1440000</v>
      </c>
      <c r="K62" s="177">
        <v>1620000</v>
      </c>
      <c r="L62" s="177">
        <v>1350000</v>
      </c>
      <c r="M62" s="177">
        <v>1530000</v>
      </c>
      <c r="N62" s="177">
        <v>1710000</v>
      </c>
      <c r="O62" s="177">
        <f>1170000+350000</f>
        <v>1520000</v>
      </c>
      <c r="P62" s="177">
        <f t="shared" si="0"/>
        <v>1170000</v>
      </c>
      <c r="Q62" s="178">
        <f t="shared" si="1"/>
        <v>17900000</v>
      </c>
      <c r="R62" s="179"/>
      <c r="S62" s="180">
        <f t="shared" si="2"/>
        <v>1491666.6666666667</v>
      </c>
      <c r="T62" s="182"/>
    </row>
    <row r="63" spans="1:20" ht="45" x14ac:dyDescent="0.25">
      <c r="A63" s="174">
        <v>51</v>
      </c>
      <c r="B63" s="27">
        <v>1404000</v>
      </c>
      <c r="C63" s="28" t="s">
        <v>288</v>
      </c>
      <c r="D63" s="176" t="s">
        <v>240</v>
      </c>
      <c r="E63" s="177">
        <v>1125000</v>
      </c>
      <c r="F63" s="177">
        <v>1260000</v>
      </c>
      <c r="G63" s="177">
        <v>1035000</v>
      </c>
      <c r="H63" s="177">
        <v>1215000</v>
      </c>
      <c r="I63" s="177">
        <v>1350000</v>
      </c>
      <c r="J63" s="177">
        <v>1395000</v>
      </c>
      <c r="K63" s="177">
        <v>1350000</v>
      </c>
      <c r="L63" s="177">
        <v>1395000</v>
      </c>
      <c r="M63" s="177">
        <v>1305000</v>
      </c>
      <c r="N63" s="177">
        <v>1440000</v>
      </c>
      <c r="O63" s="177">
        <v>1260000</v>
      </c>
      <c r="P63" s="177">
        <f t="shared" si="0"/>
        <v>1170000</v>
      </c>
      <c r="Q63" s="178">
        <f t="shared" si="1"/>
        <v>15300000</v>
      </c>
      <c r="R63" s="179"/>
      <c r="S63" s="180">
        <f t="shared" si="2"/>
        <v>1275000</v>
      </c>
      <c r="T63" s="182"/>
    </row>
    <row r="64" spans="1:20" ht="33.75" x14ac:dyDescent="0.25">
      <c r="A64" s="174">
        <v>52</v>
      </c>
      <c r="B64" s="185">
        <v>3344394</v>
      </c>
      <c r="C64" s="28" t="s">
        <v>289</v>
      </c>
      <c r="D64" s="189" t="s">
        <v>283</v>
      </c>
      <c r="E64" s="177">
        <v>1215000</v>
      </c>
      <c r="F64" s="177">
        <v>1305000</v>
      </c>
      <c r="G64" s="177">
        <v>1395000</v>
      </c>
      <c r="H64" s="177">
        <v>1170000</v>
      </c>
      <c r="I64" s="177">
        <v>1305000</v>
      </c>
      <c r="J64" s="177">
        <v>1350000</v>
      </c>
      <c r="K64" s="177">
        <v>1350000</v>
      </c>
      <c r="L64" s="177">
        <v>1350000</v>
      </c>
      <c r="M64" s="177">
        <v>1170000</v>
      </c>
      <c r="N64" s="177">
        <v>1170000</v>
      </c>
      <c r="O64" s="177">
        <v>0</v>
      </c>
      <c r="P64" s="177">
        <f t="shared" si="0"/>
        <v>1170000</v>
      </c>
      <c r="Q64" s="178">
        <f t="shared" si="1"/>
        <v>13950000</v>
      </c>
      <c r="R64" s="179">
        <v>500000</v>
      </c>
      <c r="S64" s="180">
        <f t="shared" si="2"/>
        <v>662500</v>
      </c>
      <c r="T64" s="182"/>
    </row>
    <row r="65" spans="1:25" ht="33.75" x14ac:dyDescent="0.25">
      <c r="A65" s="174">
        <v>53</v>
      </c>
      <c r="B65" s="181">
        <v>4040859</v>
      </c>
      <c r="C65" s="28" t="s">
        <v>290</v>
      </c>
      <c r="D65" s="176" t="s">
        <v>219</v>
      </c>
      <c r="E65" s="190">
        <v>0</v>
      </c>
      <c r="F65" s="177">
        <v>0</v>
      </c>
      <c r="G65" s="177">
        <v>0</v>
      </c>
      <c r="H65" s="177">
        <v>0</v>
      </c>
      <c r="I65" s="177">
        <v>0</v>
      </c>
      <c r="J65" s="177">
        <v>0</v>
      </c>
      <c r="K65" s="177">
        <v>675000</v>
      </c>
      <c r="L65" s="177">
        <v>1125000</v>
      </c>
      <c r="M65" s="177">
        <v>990000</v>
      </c>
      <c r="N65" s="177">
        <v>1080000</v>
      </c>
      <c r="O65" s="177">
        <v>1170000</v>
      </c>
      <c r="P65" s="177">
        <f t="shared" si="0"/>
        <v>1170000</v>
      </c>
      <c r="Q65" s="178">
        <f t="shared" si="1"/>
        <v>6210000</v>
      </c>
      <c r="R65" s="179"/>
      <c r="S65" s="180">
        <f t="shared" si="2"/>
        <v>517500</v>
      </c>
      <c r="T65" s="182"/>
    </row>
    <row r="66" spans="1:25" ht="34.5" x14ac:dyDescent="0.25">
      <c r="A66" s="174">
        <v>54</v>
      </c>
      <c r="B66" s="191">
        <v>1878403</v>
      </c>
      <c r="C66" s="28" t="s">
        <v>291</v>
      </c>
      <c r="D66" s="192" t="s">
        <v>292</v>
      </c>
      <c r="E66" s="177">
        <v>1395000</v>
      </c>
      <c r="F66" s="177">
        <v>1305000</v>
      </c>
      <c r="G66" s="177">
        <v>1395000</v>
      </c>
      <c r="H66" s="177">
        <v>1350000</v>
      </c>
      <c r="I66" s="177">
        <v>1350000</v>
      </c>
      <c r="J66" s="177">
        <v>1350000</v>
      </c>
      <c r="K66" s="177">
        <v>1350000</v>
      </c>
      <c r="L66" s="177">
        <v>1350000</v>
      </c>
      <c r="M66" s="177">
        <v>1350000</v>
      </c>
      <c r="N66" s="177">
        <v>1395000</v>
      </c>
      <c r="O66" s="177">
        <v>1350000</v>
      </c>
      <c r="P66" s="177">
        <f t="shared" si="0"/>
        <v>1170000</v>
      </c>
      <c r="Q66" s="178">
        <f t="shared" si="1"/>
        <v>16110000</v>
      </c>
      <c r="R66" s="179"/>
      <c r="S66" s="180">
        <f t="shared" si="2"/>
        <v>1342500</v>
      </c>
      <c r="T66" s="182"/>
    </row>
    <row r="67" spans="1:25" ht="23.25" x14ac:dyDescent="0.25">
      <c r="A67" s="174">
        <v>55</v>
      </c>
      <c r="B67" s="191">
        <v>5006296</v>
      </c>
      <c r="C67" s="28" t="s">
        <v>293</v>
      </c>
      <c r="D67" s="192" t="s">
        <v>294</v>
      </c>
      <c r="E67" s="177">
        <v>900000</v>
      </c>
      <c r="F67" s="177">
        <v>900000</v>
      </c>
      <c r="G67" s="177">
        <v>900000</v>
      </c>
      <c r="H67" s="177">
        <v>900000</v>
      </c>
      <c r="I67" s="177">
        <v>900000</v>
      </c>
      <c r="J67" s="177">
        <v>900000</v>
      </c>
      <c r="K67" s="177">
        <v>900000</v>
      </c>
      <c r="L67" s="177">
        <v>900000</v>
      </c>
      <c r="M67" s="177">
        <v>900000</v>
      </c>
      <c r="N67" s="177">
        <v>930000</v>
      </c>
      <c r="O67" s="177">
        <v>900000</v>
      </c>
      <c r="P67" s="187">
        <v>900000</v>
      </c>
      <c r="Q67" s="178">
        <f t="shared" si="1"/>
        <v>10830000</v>
      </c>
      <c r="R67" s="179"/>
      <c r="S67" s="180">
        <f t="shared" si="2"/>
        <v>902500</v>
      </c>
      <c r="T67" s="182"/>
    </row>
    <row r="68" spans="1:25" ht="22.5" x14ac:dyDescent="0.25">
      <c r="A68" s="174">
        <v>56</v>
      </c>
      <c r="B68" s="181">
        <v>4106612</v>
      </c>
      <c r="C68" s="193" t="s">
        <v>295</v>
      </c>
      <c r="D68" s="194" t="s">
        <v>219</v>
      </c>
      <c r="E68" s="177">
        <v>945000</v>
      </c>
      <c r="F68" s="177">
        <v>1305000</v>
      </c>
      <c r="G68" s="177">
        <v>1305000</v>
      </c>
      <c r="H68" s="177">
        <v>1170000</v>
      </c>
      <c r="I68" s="177">
        <v>1395000</v>
      </c>
      <c r="J68" s="177">
        <v>1350000</v>
      </c>
      <c r="K68" s="177">
        <v>1350000</v>
      </c>
      <c r="L68" s="177">
        <v>1395000</v>
      </c>
      <c r="M68" s="177">
        <v>1350000</v>
      </c>
      <c r="N68" s="177">
        <v>1395000</v>
      </c>
      <c r="O68" s="177">
        <v>1350000</v>
      </c>
      <c r="P68" s="177">
        <f t="shared" si="0"/>
        <v>1170000</v>
      </c>
      <c r="Q68" s="178">
        <f t="shared" si="1"/>
        <v>15480000</v>
      </c>
      <c r="R68" s="179"/>
      <c r="S68" s="180">
        <f t="shared" si="2"/>
        <v>1290000</v>
      </c>
      <c r="T68" s="182"/>
    </row>
    <row r="69" spans="1:25" x14ac:dyDescent="0.25">
      <c r="A69" s="195"/>
      <c r="B69" s="196"/>
      <c r="C69" s="197"/>
      <c r="D69" s="198" t="s">
        <v>296</v>
      </c>
      <c r="E69" s="199">
        <f t="shared" ref="E69:S69" si="3">SUM(E13:E68)</f>
        <v>55645000</v>
      </c>
      <c r="F69" s="199">
        <f t="shared" si="3"/>
        <v>58060000</v>
      </c>
      <c r="G69" s="199">
        <f t="shared" si="3"/>
        <v>63540000</v>
      </c>
      <c r="H69" s="199">
        <f t="shared" si="3"/>
        <v>68415000</v>
      </c>
      <c r="I69" s="199">
        <f t="shared" si="3"/>
        <v>69970000</v>
      </c>
      <c r="J69" s="199">
        <f t="shared" si="3"/>
        <v>68780000</v>
      </c>
      <c r="K69" s="199">
        <f t="shared" si="3"/>
        <v>64665000</v>
      </c>
      <c r="L69" s="199">
        <f t="shared" si="3"/>
        <v>62125000</v>
      </c>
      <c r="M69" s="199">
        <f t="shared" si="3"/>
        <v>65720000</v>
      </c>
      <c r="N69" s="199">
        <f t="shared" si="3"/>
        <v>67110000</v>
      </c>
      <c r="O69" s="199">
        <f t="shared" si="3"/>
        <v>61155000</v>
      </c>
      <c r="P69" s="199">
        <f t="shared" si="3"/>
        <v>61545000</v>
      </c>
      <c r="Q69" s="199">
        <f t="shared" si="3"/>
        <v>766730000</v>
      </c>
      <c r="R69" s="200">
        <f t="shared" si="3"/>
        <v>3751250</v>
      </c>
      <c r="S69" s="201">
        <f t="shared" si="3"/>
        <v>60142916.666666664</v>
      </c>
      <c r="T69" s="202"/>
    </row>
    <row r="70" spans="1:25" x14ac:dyDescent="0.25">
      <c r="A70" s="203"/>
      <c r="B70" s="203"/>
      <c r="C70" s="203"/>
      <c r="D70" s="203"/>
      <c r="E70" s="204"/>
      <c r="F70" s="203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3"/>
      <c r="R70" s="206"/>
      <c r="S70" s="207"/>
      <c r="T70" s="203"/>
      <c r="U70" s="203"/>
    </row>
    <row r="71" spans="1:25" ht="15" x14ac:dyDescent="0.2">
      <c r="A71" s="208"/>
      <c r="B71" s="208" t="s">
        <v>297</v>
      </c>
      <c r="C71" s="209"/>
      <c r="D71" s="209"/>
      <c r="E71" s="209"/>
      <c r="F71" s="208"/>
      <c r="G71" s="209"/>
      <c r="H71" s="209"/>
      <c r="I71" s="209"/>
      <c r="J71" s="209"/>
      <c r="K71" s="209"/>
      <c r="M71" s="209"/>
      <c r="N71" s="209"/>
      <c r="O71" s="209"/>
      <c r="P71" s="209"/>
      <c r="Q71" s="209"/>
      <c r="R71" s="210" t="s">
        <v>298</v>
      </c>
      <c r="S71" s="211"/>
      <c r="T71" s="209"/>
      <c r="U71" s="209"/>
      <c r="V71" s="209"/>
    </row>
    <row r="72" spans="1:25" ht="15" x14ac:dyDescent="0.2">
      <c r="A72" s="209"/>
      <c r="B72" s="209"/>
      <c r="C72" s="209"/>
      <c r="D72" s="209"/>
      <c r="E72" s="208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12"/>
      <c r="S72" s="211"/>
      <c r="T72" s="209"/>
      <c r="U72" s="209"/>
      <c r="V72" s="209"/>
      <c r="W72" s="209"/>
      <c r="X72" s="209"/>
      <c r="Y72" s="209"/>
    </row>
    <row r="73" spans="1:25" ht="15" x14ac:dyDescent="0.2">
      <c r="A73" s="213"/>
      <c r="B73" s="95"/>
      <c r="C73" s="97"/>
      <c r="D73" s="1"/>
      <c r="E73" s="214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215"/>
      <c r="S73" s="216"/>
      <c r="T73" s="98"/>
      <c r="U73" s="97"/>
      <c r="V73" s="217"/>
      <c r="W73" s="218"/>
      <c r="X73" s="97"/>
      <c r="Y73" s="97"/>
    </row>
    <row r="74" spans="1:25" ht="15" x14ac:dyDescent="0.2">
      <c r="A74" s="213"/>
      <c r="B74" s="95"/>
      <c r="C74" s="97"/>
      <c r="D74" s="1"/>
      <c r="E74" s="214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215"/>
      <c r="S74" s="216"/>
      <c r="T74" s="98"/>
      <c r="U74" s="97"/>
      <c r="V74" s="217"/>
      <c r="W74" s="218"/>
      <c r="X74" s="97"/>
      <c r="Y74" s="97"/>
    </row>
    <row r="75" spans="1:25" ht="15" x14ac:dyDescent="0.2">
      <c r="A75" s="213"/>
      <c r="B75" s="95"/>
      <c r="C75" s="97"/>
      <c r="D75" s="1"/>
      <c r="E75" s="214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215"/>
      <c r="S75" s="216"/>
      <c r="T75" s="98"/>
      <c r="U75" s="97"/>
      <c r="V75" s="217"/>
      <c r="W75" s="218"/>
      <c r="X75" s="97"/>
      <c r="Y75" s="97"/>
    </row>
    <row r="76" spans="1:25" x14ac:dyDescent="0.25">
      <c r="A76" s="213"/>
      <c r="B76" s="94"/>
      <c r="C76" s="219" t="s">
        <v>177</v>
      </c>
      <c r="D76" s="8"/>
      <c r="F76" s="94"/>
      <c r="H76" s="94" t="s">
        <v>299</v>
      </c>
      <c r="K76" s="8"/>
      <c r="M76" s="97"/>
      <c r="N76" s="220"/>
      <c r="O76" s="8" t="s">
        <v>179</v>
      </c>
      <c r="Q76" s="8"/>
      <c r="R76" s="158"/>
    </row>
    <row r="77" spans="1:25" x14ac:dyDescent="0.25">
      <c r="A77" s="213"/>
      <c r="B77" s="94"/>
      <c r="C77" s="94" t="s">
        <v>180</v>
      </c>
      <c r="F77" s="94"/>
      <c r="H77" s="94" t="s">
        <v>181</v>
      </c>
      <c r="K77" s="8"/>
      <c r="M77" s="97"/>
      <c r="N77" s="220"/>
      <c r="O77" s="8" t="s">
        <v>182</v>
      </c>
      <c r="Q77" s="8"/>
      <c r="R77" s="158"/>
    </row>
    <row r="78" spans="1:25" ht="15" x14ac:dyDescent="0.2">
      <c r="A78" s="213"/>
      <c r="B78" s="97"/>
      <c r="C78" s="97"/>
      <c r="D78" s="1"/>
      <c r="E78" s="214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215"/>
      <c r="S78" s="216"/>
      <c r="T78" s="98"/>
      <c r="U78" s="97"/>
      <c r="V78" s="220"/>
      <c r="W78" s="221"/>
      <c r="X78" s="94"/>
      <c r="Y78" s="94"/>
    </row>
  </sheetData>
  <conditionalFormatting sqref="B54:D54 B52:C52 D52:D53 D55:D67 C53 C55:C63 E64:P68 B65 E52:J63 K35:P63 B13:P34 B35:J51">
    <cfRule type="containsText" dxfId="1" priority="2" operator="containsText" text="COBRO">
      <formula>NOT(ISERROR(SEARCH("COBRO",B13)))</formula>
    </cfRule>
  </conditionalFormatting>
  <conditionalFormatting sqref="B54:D54 B52:C52 D52:D53 D55:D67 C53 C55:C63 E64:P68 B65 E52:J63 K35:P63 B13:P34 B35:J51">
    <cfRule type="containsText" dxfId="0" priority="1" operator="containsText" text="NO COBRO">
      <formula>NOT(ISERROR(SEARCH("NO 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Gerardo Fabian Vera Velazquez</cp:lastModifiedBy>
  <cp:lastPrinted>2023-01-31T23:17:42Z</cp:lastPrinted>
  <dcterms:created xsi:type="dcterms:W3CDTF">2003-03-07T14:03:57Z</dcterms:created>
  <dcterms:modified xsi:type="dcterms:W3CDTF">2023-02-01T00:22:12Z</dcterms:modified>
</cp:coreProperties>
</file>