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735"/>
  </bookViews>
  <sheets>
    <sheet name="Formulario " sheetId="1" r:id="rId1"/>
    <sheet name="Instructivo" sheetId="3" r:id="rId2"/>
    <sheet name="EJECUCION ROYALTIES" sheetId="4" r:id="rId3"/>
    <sheet name="EJECUCION FONACIDE" sheetId="5" r:id="rId4"/>
  </sheets>
  <definedNames>
    <definedName name="_xlnm.Print_Area" localSheetId="0">'Formulario '!$B$1:$AA$53</definedName>
    <definedName name="_xlnm.Print_Area" localSheetId="1">Instructivo!$B$1:$O$35</definedName>
    <definedName name="_xlnm.Print_Titles" localSheetId="0">'Formulario '!$2:$17</definedName>
  </definedNames>
  <calcPr calcId="144525"/>
</workbook>
</file>

<file path=xl/calcChain.xml><?xml version="1.0" encoding="utf-8"?>
<calcChain xmlns="http://schemas.openxmlformats.org/spreadsheetml/2006/main">
  <c r="I27" i="1" l="1"/>
  <c r="I26" i="1"/>
  <c r="O72" i="4" l="1"/>
  <c r="N72" i="4"/>
  <c r="R80" i="4"/>
  <c r="R78" i="4"/>
  <c r="R76" i="4"/>
  <c r="R74" i="4"/>
  <c r="R72" i="4"/>
  <c r="R67" i="4"/>
  <c r="R65" i="4"/>
  <c r="R62" i="4"/>
  <c r="R58" i="4"/>
  <c r="O59" i="4"/>
  <c r="R59" i="4" s="1"/>
  <c r="L80" i="4" l="1"/>
  <c r="S80" i="4" s="1"/>
  <c r="S79" i="4" s="1"/>
  <c r="R79" i="4"/>
  <c r="Q79" i="4"/>
  <c r="P79" i="4"/>
  <c r="O79" i="4"/>
  <c r="N79" i="4"/>
  <c r="M79" i="4"/>
  <c r="L79" i="4"/>
  <c r="K79" i="4"/>
  <c r="J79" i="4"/>
  <c r="L78" i="4"/>
  <c r="S78" i="4" s="1"/>
  <c r="S77" i="4" s="1"/>
  <c r="R77" i="4"/>
  <c r="Q77" i="4"/>
  <c r="P77" i="4"/>
  <c r="O77" i="4"/>
  <c r="N77" i="4"/>
  <c r="M77" i="4"/>
  <c r="K77" i="4"/>
  <c r="J77" i="4"/>
  <c r="L76" i="4"/>
  <c r="S76" i="4" s="1"/>
  <c r="S75" i="4" s="1"/>
  <c r="R75" i="4"/>
  <c r="Q75" i="4"/>
  <c r="P75" i="4"/>
  <c r="O75" i="4"/>
  <c r="N75" i="4"/>
  <c r="M75" i="4"/>
  <c r="L75" i="4"/>
  <c r="K75" i="4"/>
  <c r="J75" i="4"/>
  <c r="L74" i="4"/>
  <c r="S74" i="4" s="1"/>
  <c r="S73" i="4" s="1"/>
  <c r="R73" i="4"/>
  <c r="Q73" i="4"/>
  <c r="P73" i="4"/>
  <c r="O73" i="4"/>
  <c r="N73" i="4"/>
  <c r="M73" i="4"/>
  <c r="K73" i="4"/>
  <c r="J73" i="4"/>
  <c r="L72" i="4"/>
  <c r="S72" i="4" s="1"/>
  <c r="S71" i="4" s="1"/>
  <c r="S70" i="4" s="1"/>
  <c r="R71" i="4"/>
  <c r="Q71" i="4"/>
  <c r="Q70" i="4" s="1"/>
  <c r="Q69" i="4" s="1"/>
  <c r="Q68" i="4" s="1"/>
  <c r="P71" i="4"/>
  <c r="O71" i="4"/>
  <c r="N71" i="4"/>
  <c r="M71" i="4"/>
  <c r="M70" i="4" s="1"/>
  <c r="M69" i="4" s="1"/>
  <c r="M68" i="4" s="1"/>
  <c r="K71" i="4"/>
  <c r="J71" i="4"/>
  <c r="R70" i="4"/>
  <c r="R69" i="4" s="1"/>
  <c r="R68" i="4" s="1"/>
  <c r="P70" i="4"/>
  <c r="O70" i="4"/>
  <c r="N70" i="4"/>
  <c r="N69" i="4" s="1"/>
  <c r="N68" i="4" s="1"/>
  <c r="K70" i="4"/>
  <c r="J70" i="4"/>
  <c r="J69" i="4" s="1"/>
  <c r="J68" i="4" s="1"/>
  <c r="P69" i="4"/>
  <c r="O69" i="4"/>
  <c r="O68" i="4" s="1"/>
  <c r="K69" i="4"/>
  <c r="K68" i="4" s="1"/>
  <c r="P68" i="4"/>
  <c r="L67" i="4"/>
  <c r="S67" i="4" s="1"/>
  <c r="S66" i="4" s="1"/>
  <c r="R66" i="4"/>
  <c r="Q66" i="4"/>
  <c r="P66" i="4"/>
  <c r="O66" i="4"/>
  <c r="N66" i="4"/>
  <c r="M66" i="4"/>
  <c r="K66" i="4"/>
  <c r="J66" i="4"/>
  <c r="T65" i="4"/>
  <c r="T64" i="4" s="1"/>
  <c r="L65" i="4"/>
  <c r="S65" i="4" s="1"/>
  <c r="S64" i="4" s="1"/>
  <c r="U64" i="4"/>
  <c r="R64" i="4"/>
  <c r="R63" i="4" s="1"/>
  <c r="Q64" i="4"/>
  <c r="P64" i="4"/>
  <c r="O64" i="4"/>
  <c r="N64" i="4"/>
  <c r="N63" i="4" s="1"/>
  <c r="M64" i="4"/>
  <c r="L64" i="4"/>
  <c r="K64" i="4"/>
  <c r="J64" i="4"/>
  <c r="J63" i="4" s="1"/>
  <c r="Q63" i="4"/>
  <c r="P63" i="4"/>
  <c r="O63" i="4"/>
  <c r="M63" i="4"/>
  <c r="K63" i="4"/>
  <c r="L62" i="4"/>
  <c r="S62" i="4" s="1"/>
  <c r="S61" i="4" s="1"/>
  <c r="S60" i="4" s="1"/>
  <c r="R61" i="4"/>
  <c r="Q61" i="4"/>
  <c r="Q60" i="4" s="1"/>
  <c r="P61" i="4"/>
  <c r="O61" i="4"/>
  <c r="N61" i="4"/>
  <c r="M61" i="4"/>
  <c r="M60" i="4" s="1"/>
  <c r="K61" i="4"/>
  <c r="J61" i="4"/>
  <c r="R60" i="4"/>
  <c r="P60" i="4"/>
  <c r="O60" i="4"/>
  <c r="N60" i="4"/>
  <c r="K60" i="4"/>
  <c r="J60" i="4"/>
  <c r="L59" i="4"/>
  <c r="S59" i="4" s="1"/>
  <c r="L58" i="4"/>
  <c r="S58" i="4" s="1"/>
  <c r="S57" i="4" s="1"/>
  <c r="S56" i="4" s="1"/>
  <c r="R57" i="4"/>
  <c r="Q57" i="4"/>
  <c r="Q56" i="4" s="1"/>
  <c r="Q55" i="4" s="1"/>
  <c r="Q54" i="4" s="1"/>
  <c r="P57" i="4"/>
  <c r="O57" i="4"/>
  <c r="N57" i="4"/>
  <c r="M57" i="4"/>
  <c r="M56" i="4" s="1"/>
  <c r="M55" i="4" s="1"/>
  <c r="M54" i="4" s="1"/>
  <c r="K57" i="4"/>
  <c r="J57" i="4"/>
  <c r="R56" i="4"/>
  <c r="P56" i="4"/>
  <c r="O56" i="4"/>
  <c r="O55" i="4" s="1"/>
  <c r="O54" i="4" s="1"/>
  <c r="N56" i="4"/>
  <c r="N55" i="4" s="1"/>
  <c r="N54" i="4" s="1"/>
  <c r="K56" i="4"/>
  <c r="K55" i="4" s="1"/>
  <c r="J56" i="4"/>
  <c r="J55" i="4" s="1"/>
  <c r="J54" i="4" s="1"/>
  <c r="P55" i="4"/>
  <c r="P54" i="4" s="1"/>
  <c r="Q28" i="4"/>
  <c r="R28" i="4" s="1"/>
  <c r="L28" i="4"/>
  <c r="Q27" i="4"/>
  <c r="P27" i="4"/>
  <c r="O27" i="4"/>
  <c r="N27" i="4"/>
  <c r="M27" i="4"/>
  <c r="M26" i="4" s="1"/>
  <c r="M25" i="4" s="1"/>
  <c r="M21" i="4" s="1"/>
  <c r="M29" i="4" s="1"/>
  <c r="L27" i="4"/>
  <c r="K27" i="4"/>
  <c r="J27" i="4"/>
  <c r="Q26" i="4"/>
  <c r="Q25" i="4" s="1"/>
  <c r="Q21" i="4" s="1"/>
  <c r="Q29" i="4" s="1"/>
  <c r="P26" i="4"/>
  <c r="P25" i="4" s="1"/>
  <c r="P21" i="4" s="1"/>
  <c r="P29" i="4" s="1"/>
  <c r="O26" i="4"/>
  <c r="N26" i="4"/>
  <c r="L26" i="4"/>
  <c r="K26" i="4"/>
  <c r="J26" i="4"/>
  <c r="J25" i="4" s="1"/>
  <c r="O25" i="4"/>
  <c r="N25" i="4"/>
  <c r="L25" i="4"/>
  <c r="R24" i="4"/>
  <c r="S24" i="4" s="1"/>
  <c r="L24" i="4"/>
  <c r="L23" i="4" s="1"/>
  <c r="R23" i="4"/>
  <c r="R22" i="4" s="1"/>
  <c r="Q23" i="4"/>
  <c r="P23" i="4"/>
  <c r="O23" i="4"/>
  <c r="N23" i="4"/>
  <c r="N22" i="4" s="1"/>
  <c r="M23" i="4"/>
  <c r="K23" i="4"/>
  <c r="J23" i="4"/>
  <c r="J22" i="4" s="1"/>
  <c r="Q22" i="4"/>
  <c r="P22" i="4"/>
  <c r="O22" i="4"/>
  <c r="M22" i="4"/>
  <c r="K22" i="4"/>
  <c r="O21" i="4"/>
  <c r="K21" i="4"/>
  <c r="R20" i="4"/>
  <c r="S20" i="4" s="1"/>
  <c r="L20" i="4"/>
  <c r="L19" i="4" s="1"/>
  <c r="L18" i="4" s="1"/>
  <c r="L17" i="4" s="1"/>
  <c r="R19" i="4"/>
  <c r="R18" i="4" s="1"/>
  <c r="R17" i="4" s="1"/>
  <c r="Q19" i="4"/>
  <c r="P19" i="4"/>
  <c r="O19" i="4"/>
  <c r="N19" i="4"/>
  <c r="N18" i="4" s="1"/>
  <c r="N17" i="4" s="1"/>
  <c r="M19" i="4"/>
  <c r="K19" i="4"/>
  <c r="J19" i="4"/>
  <c r="J18" i="4" s="1"/>
  <c r="J17" i="4" s="1"/>
  <c r="Q18" i="4"/>
  <c r="P18" i="4"/>
  <c r="O18" i="4"/>
  <c r="O17" i="4" s="1"/>
  <c r="M18" i="4"/>
  <c r="K18" i="4"/>
  <c r="K17" i="4" s="1"/>
  <c r="Q17" i="4"/>
  <c r="P17" i="4"/>
  <c r="M17" i="4"/>
  <c r="L21" i="4" l="1"/>
  <c r="L29" i="4" s="1"/>
  <c r="L22" i="4"/>
  <c r="K54" i="4"/>
  <c r="R55" i="4"/>
  <c r="R54" i="4" s="1"/>
  <c r="K29" i="4"/>
  <c r="J21" i="4"/>
  <c r="J29" i="4" s="1"/>
  <c r="N21" i="4"/>
  <c r="N29" i="4" s="1"/>
  <c r="L57" i="4"/>
  <c r="L56" i="4" s="1"/>
  <c r="L61" i="4"/>
  <c r="L60" i="4" s="1"/>
  <c r="L71" i="4"/>
  <c r="L70" i="4" s="1"/>
  <c r="L69" i="4" s="1"/>
  <c r="L68" i="4" s="1"/>
  <c r="O29" i="4"/>
  <c r="L73" i="4"/>
  <c r="L77" i="4"/>
  <c r="S63" i="4"/>
  <c r="S55" i="4" s="1"/>
  <c r="L66" i="4"/>
  <c r="L63" i="4" s="1"/>
  <c r="S69" i="4"/>
  <c r="S68" i="4" s="1"/>
  <c r="T20" i="4"/>
  <c r="T19" i="4" s="1"/>
  <c r="T18" i="4" s="1"/>
  <c r="T17" i="4" s="1"/>
  <c r="S19" i="4"/>
  <c r="S18" i="4" s="1"/>
  <c r="S17" i="4" s="1"/>
  <c r="T24" i="4"/>
  <c r="T23" i="4" s="1"/>
  <c r="S23" i="4"/>
  <c r="S28" i="4"/>
  <c r="R27" i="4"/>
  <c r="R26" i="4" s="1"/>
  <c r="R25" i="4" s="1"/>
  <c r="R21" i="4" s="1"/>
  <c r="R29" i="4" s="1"/>
  <c r="J81" i="4"/>
  <c r="K81" i="4"/>
  <c r="M81" i="4"/>
  <c r="N81" i="4"/>
  <c r="O81" i="4"/>
  <c r="P81" i="4"/>
  <c r="Q81" i="4"/>
  <c r="R81" i="4"/>
  <c r="T58" i="4"/>
  <c r="T59" i="4"/>
  <c r="U59" i="4" s="1"/>
  <c r="T62" i="4"/>
  <c r="T61" i="4" s="1"/>
  <c r="T60" i="4" s="1"/>
  <c r="T67" i="4"/>
  <c r="T66" i="4" s="1"/>
  <c r="T63" i="4" s="1"/>
  <c r="T72" i="4"/>
  <c r="T71" i="4" s="1"/>
  <c r="T70" i="4" s="1"/>
  <c r="T74" i="4"/>
  <c r="T73" i="4" s="1"/>
  <c r="T76" i="4"/>
  <c r="T75" i="4" s="1"/>
  <c r="T78" i="4"/>
  <c r="T77" i="4" s="1"/>
  <c r="T80" i="4"/>
  <c r="T79" i="4" s="1"/>
  <c r="S54" i="4" l="1"/>
  <c r="S81" i="4"/>
  <c r="L81" i="4"/>
  <c r="L55" i="4"/>
  <c r="L54" i="4" s="1"/>
  <c r="T69" i="4"/>
  <c r="T68" i="4" s="1"/>
  <c r="T57" i="4"/>
  <c r="T56" i="4" s="1"/>
  <c r="T55" i="4" s="1"/>
  <c r="T54" i="4" s="1"/>
  <c r="U80" i="4"/>
  <c r="U79" i="4" s="1"/>
  <c r="U78" i="4"/>
  <c r="U77" i="4" s="1"/>
  <c r="U76" i="4"/>
  <c r="U75" i="4" s="1"/>
  <c r="U74" i="4"/>
  <c r="U73" i="4" s="1"/>
  <c r="U72" i="4"/>
  <c r="U71" i="4" s="1"/>
  <c r="U70" i="4" s="1"/>
  <c r="U69" i="4" s="1"/>
  <c r="U68" i="4" s="1"/>
  <c r="U67" i="4"/>
  <c r="U66" i="4" s="1"/>
  <c r="U63" i="4" s="1"/>
  <c r="U62" i="4"/>
  <c r="U61" i="4" s="1"/>
  <c r="U60" i="4" s="1"/>
  <c r="U58" i="4"/>
  <c r="U57" i="4" s="1"/>
  <c r="U56" i="4" s="1"/>
  <c r="U55" i="4" s="1"/>
  <c r="T28" i="4"/>
  <c r="T27" i="4" s="1"/>
  <c r="T26" i="4" s="1"/>
  <c r="T25" i="4" s="1"/>
  <c r="T21" i="4" s="1"/>
  <c r="S27" i="4"/>
  <c r="S26" i="4" s="1"/>
  <c r="S25" i="4" s="1"/>
  <c r="S22" i="4"/>
  <c r="S21" i="4"/>
  <c r="S29" i="4" s="1"/>
  <c r="T22" i="4"/>
  <c r="U54" i="4" l="1"/>
  <c r="U81" i="4"/>
  <c r="T81" i="4"/>
  <c r="N38" i="1" l="1"/>
  <c r="O38" i="1" s="1"/>
  <c r="X39" i="1"/>
  <c r="Y39" i="1" s="1"/>
  <c r="X38" i="1"/>
  <c r="Y38" i="1" s="1"/>
  <c r="X37" i="1"/>
  <c r="Y37" i="1" s="1"/>
  <c r="X36" i="1"/>
  <c r="Y36" i="1" s="1"/>
  <c r="X35" i="1"/>
  <c r="Y35" i="1" s="1"/>
  <c r="X34" i="1"/>
  <c r="Y34" i="1" s="1"/>
  <c r="N35" i="1"/>
  <c r="O35" i="1" s="1"/>
  <c r="N42" i="1"/>
  <c r="N41" i="1"/>
  <c r="N40" i="1"/>
  <c r="N39" i="1"/>
  <c r="N37" i="1"/>
  <c r="O37" i="1"/>
  <c r="N36" i="1"/>
  <c r="O36" i="1" s="1"/>
  <c r="I36" i="1"/>
  <c r="N34" i="1"/>
  <c r="O34" i="1" s="1"/>
  <c r="X43" i="1" l="1"/>
  <c r="X42" i="1"/>
  <c r="Y42" i="1" s="1"/>
  <c r="X41" i="1"/>
  <c r="Y41" i="1" s="1"/>
  <c r="X40" i="1"/>
  <c r="Y40" i="1" s="1"/>
  <c r="X33" i="1"/>
  <c r="Y33" i="1" s="1"/>
  <c r="X32" i="1"/>
  <c r="Y32" i="1" s="1"/>
  <c r="X31" i="1"/>
  <c r="Y31" i="1" s="1"/>
  <c r="X30" i="1"/>
  <c r="Y30" i="1" s="1"/>
  <c r="X29" i="1"/>
  <c r="Y29" i="1" s="1"/>
  <c r="X28" i="1"/>
  <c r="Y28" i="1" s="1"/>
  <c r="X27" i="1"/>
  <c r="Y27" i="1" s="1"/>
  <c r="X26" i="1"/>
  <c r="Y26" i="1" s="1"/>
  <c r="X25" i="1"/>
  <c r="Y25" i="1" s="1"/>
  <c r="X24" i="1"/>
  <c r="Y24" i="1" s="1"/>
  <c r="X23" i="1"/>
  <c r="Y23" i="1" s="1"/>
  <c r="X22" i="1"/>
  <c r="Y22" i="1" s="1"/>
  <c r="X21" i="1"/>
  <c r="Y21" i="1" s="1"/>
  <c r="X20" i="1"/>
  <c r="Y20" i="1" s="1"/>
  <c r="X19" i="1"/>
  <c r="Y19" i="1" s="1"/>
  <c r="X18" i="1"/>
  <c r="Y18" i="1" s="1"/>
  <c r="J32" i="1" l="1"/>
  <c r="N32" i="1"/>
  <c r="J31" i="1"/>
  <c r="N31" i="1"/>
  <c r="J30" i="1"/>
  <c r="N30" i="1"/>
  <c r="J42" i="1"/>
  <c r="O42" i="1" s="1"/>
  <c r="J29" i="1"/>
  <c r="N29" i="1" s="1"/>
  <c r="O29" i="1" s="1"/>
  <c r="J28" i="1"/>
  <c r="N28" i="1"/>
  <c r="J41" i="1"/>
  <c r="J33" i="1"/>
  <c r="N33" i="1"/>
  <c r="J40" i="1"/>
  <c r="O40" i="1" s="1"/>
  <c r="J39" i="1"/>
  <c r="O39" i="1" s="1"/>
  <c r="J27" i="1"/>
  <c r="N27" i="1"/>
  <c r="O33" i="1" l="1"/>
  <c r="O30" i="1"/>
  <c r="O32" i="1"/>
  <c r="O31" i="1"/>
  <c r="O28" i="1"/>
  <c r="O27" i="1"/>
  <c r="O41" i="1"/>
  <c r="J26" i="1"/>
  <c r="K26" i="1" s="1"/>
  <c r="N26" i="1" s="1"/>
  <c r="O26" i="1" s="1"/>
  <c r="J25" i="1"/>
  <c r="K25" i="1" s="1"/>
  <c r="N25" i="1" s="1"/>
  <c r="O25" i="1" s="1"/>
  <c r="J24" i="1"/>
  <c r="K24" i="1" s="1"/>
  <c r="N24" i="1" s="1"/>
  <c r="O24" i="1" s="1"/>
  <c r="J23" i="1"/>
  <c r="K23" i="1" s="1"/>
  <c r="N22" i="1"/>
  <c r="N21" i="1"/>
  <c r="N20" i="1"/>
  <c r="N19" i="1"/>
  <c r="N18" i="1"/>
  <c r="J22" i="1"/>
  <c r="J21" i="1"/>
  <c r="J20" i="1"/>
  <c r="J19" i="1"/>
  <c r="J18" i="1"/>
  <c r="O21" i="1" l="1"/>
  <c r="O18" i="1"/>
  <c r="O22" i="1"/>
  <c r="O19" i="1"/>
  <c r="O20" i="1"/>
  <c r="N23" i="1"/>
  <c r="O23" i="1" l="1"/>
</calcChain>
</file>

<file path=xl/sharedStrings.xml><?xml version="1.0" encoding="utf-8"?>
<sst xmlns="http://schemas.openxmlformats.org/spreadsheetml/2006/main" count="437" uniqueCount="289">
  <si>
    <t>Departamento:</t>
  </si>
  <si>
    <t>Municipalidad:</t>
  </si>
  <si>
    <t>Meta</t>
  </si>
  <si>
    <t>Observaciones</t>
  </si>
  <si>
    <t>Ejercicio Fiscal:</t>
  </si>
  <si>
    <t>Descripción</t>
  </si>
  <si>
    <t>Registro</t>
  </si>
  <si>
    <t>Unidad de Medida</t>
  </si>
  <si>
    <t>Producto</t>
  </si>
  <si>
    <t>SUBSECRETARÍA DE ESTADO DE ADMINISTRACIÓN FINANCIERA</t>
  </si>
  <si>
    <t>UNIDAD DE DEPARTAMENTOS Y MUNICIPIOS</t>
  </si>
  <si>
    <t>INDICADORES DE DESEMPEÑO MUNICIPAL PARA ROYALTIES Y COMPENSACIONES</t>
  </si>
  <si>
    <t>FF</t>
  </si>
  <si>
    <t>OF</t>
  </si>
  <si>
    <t>Tipo de Presp.</t>
  </si>
  <si>
    <t xml:space="preserve">Director Administrativo </t>
  </si>
  <si>
    <t>Municipalidad de…………..</t>
  </si>
  <si>
    <t>Intendente</t>
  </si>
  <si>
    <t>Concepto / Código</t>
  </si>
  <si>
    <t>GESTIÓN MUNICIPAL POR RESULTADOS - LEY N° 4891/2013</t>
  </si>
  <si>
    <t>Cuatrimestre:</t>
  </si>
  <si>
    <t>Ejecución Financiera</t>
  </si>
  <si>
    <t>Ejecución Productiva</t>
  </si>
  <si>
    <t>OG</t>
  </si>
  <si>
    <t>FORMULARIO - ANEXO B-01-08</t>
  </si>
  <si>
    <t>Primer Cuatrimestre</t>
  </si>
  <si>
    <t>Eje Estratégico Vinculado:</t>
  </si>
  <si>
    <t>Línea de base</t>
  </si>
  <si>
    <t>* Variables utilizadas (numerador/denominador) para la construcción del indicador.</t>
  </si>
  <si>
    <t>Medios de Verificación</t>
  </si>
  <si>
    <t xml:space="preserve">    Al solo efecto de conceptualización. No requiere llenado.</t>
  </si>
  <si>
    <t>INSTRUCTIVO PARA USO DE FORMULARIO - ANEXO B-01-08</t>
  </si>
  <si>
    <t xml:space="preserve">INFORME DE RESULTADOS DE GESTIÓN DE RECURSOS ESPECÍFICOS DE GOBIERNOS MUNICIPALES </t>
  </si>
  <si>
    <t>Para el llenado del presente Formulario se deberán tener en cuenta los alcances y conceptos contenidos en el mismo.</t>
  </si>
  <si>
    <t>FORMULARIO</t>
  </si>
  <si>
    <t>Gestión Municipal por Resultados - Ley N° 4891/2013</t>
  </si>
  <si>
    <t>OBJETIVO</t>
  </si>
  <si>
    <t>Instaurar en los Gobiernos Municipales el Enfoque de Gestión por Resultados, para el ejercicio y aplicación de Indicadores de Desempeño Municipal.</t>
  </si>
  <si>
    <t xml:space="preserve">Dar cumplimiento a la Ley N° 48/90/2013, en su Art. N° 2, Inciso b) Informar al Ministerio de Hacienda sobre los resultados cualitativos y cuantitativos de los programas y/o proyectos en ejecución, específicamente actividades desarrolladas y el monto de los recursos aplicados de conformidad a las normas establecida en el Artículo 27 de la Ley N° 1535/99 “De Administración Financiera del Estado”, y de acuerdo con la periodicidad establecida anualmente en la Ley de Presupuesto General de La Nación y por el Ministerio de Hacienda.
</t>
  </si>
  <si>
    <t>RESPONSABILIDAD</t>
  </si>
  <si>
    <t>La elaboración y firma del documento es responsabilidad del Encargado Administrativo y/o Contable de la Municipalidad y del Intendente Municipal.</t>
  </si>
  <si>
    <t>PERIDIOCIDAD</t>
  </si>
  <si>
    <t>Informe Cuatrimestral.</t>
  </si>
  <si>
    <t>DISTRITUCIÓN / DESTINATARIOS</t>
  </si>
  <si>
    <t>2 (dos) Copias Originales, 1 (una) para el Ministerio de Hacienda y 1 (una) para el Congreso Nacional.</t>
  </si>
  <si>
    <t>PRODUCTO</t>
  </si>
  <si>
    <t>Es la producción de bienes y servicios de los programas, subprogramas o proyectos del Presupuesto Institucional Municipal, entregados a la ciudadanía con los recursos recibidos.</t>
  </si>
  <si>
    <t>INDICADOR</t>
  </si>
  <si>
    <t>Factor cuantitativo o cualitativo o variable que constituye una unidad de medida que permite el seguimiento y la medición de los avances productivos con relación a la ejecución física de los bienes y servicios y/o productos entregables contenidos en los programas, subprogramas y proyectos del Presupuesto Municipal.</t>
  </si>
  <si>
    <t>CONCEPTO / CÓDIGO</t>
  </si>
  <si>
    <r>
      <rPr>
        <u/>
        <sz val="13"/>
        <color indexed="8"/>
        <rFont val="Times New Roman"/>
        <family val="1"/>
      </rPr>
      <t>Tipo de Presupuesto</t>
    </r>
    <r>
      <rPr>
        <sz val="13"/>
        <color indexed="8"/>
        <rFont val="Times New Roman"/>
        <family val="1"/>
      </rPr>
      <t>: pueden ser  Tipo 1 "Presup. de Administración", Tipo 2 "Presup. de Acción" y Tipo 3 "Presup. de Inversión".</t>
    </r>
  </si>
  <si>
    <r>
      <rPr>
        <u/>
        <sz val="13"/>
        <color indexed="8"/>
        <rFont val="Times New Roman"/>
        <family val="1"/>
      </rPr>
      <t>Fuente de Financiamiento</t>
    </r>
    <r>
      <rPr>
        <sz val="13"/>
        <color indexed="8"/>
        <rFont val="Times New Roman"/>
        <family val="1"/>
      </rPr>
      <t>: pueden ser FF30 " Recursos Institucionales" y FF20 "Crédito Público Interno y Externo".</t>
    </r>
  </si>
  <si>
    <r>
      <rPr>
        <u/>
        <sz val="13"/>
        <color indexed="8"/>
        <rFont val="Times New Roman"/>
        <family val="1"/>
      </rPr>
      <t>Organismo Financiador</t>
    </r>
    <r>
      <rPr>
        <sz val="13"/>
        <color indexed="8"/>
        <rFont val="Times New Roman"/>
        <family val="1"/>
      </rPr>
      <t>: hace referencia a las fuentes específicas que financian los créditos presupuestarios provenientes de los Recursos del Tesoro (FF10), del Crédito Público Interno y Externo (FF20) e Institucionales (FF30).</t>
    </r>
  </si>
  <si>
    <r>
      <rPr>
        <u/>
        <sz val="13"/>
        <color indexed="8"/>
        <rFont val="Times New Roman"/>
        <family val="1"/>
      </rPr>
      <t>Objeto del Gasto</t>
    </r>
    <r>
      <rPr>
        <sz val="13"/>
        <color indexed="8"/>
        <rFont val="Times New Roman"/>
        <family val="1"/>
      </rPr>
      <t xml:space="preserve">: la clasificación de los gastos según su objeto determina la naturaleza de los bienes y/o servicios que el Gobierno (Organismos y Entidades del Estado) adquiere para desarrollar sus actividades. </t>
    </r>
  </si>
  <si>
    <t>PRESUPUESTO ASIGNADO</t>
  </si>
  <si>
    <t>Es la asignación financiera de recursos para el cumplimiento de las actividades contenidas en los programas, subprogramas y proyectos del Presupuesto Municipal.</t>
  </si>
  <si>
    <t>EJECUCIÓN FINANCIERA</t>
  </si>
  <si>
    <t>Es la ejecución de los recursos correspondientes al Plan Financiero, destinados al desarrollo de los programas, subprogramas y proyectos del Presupuesto Municipal.</t>
  </si>
  <si>
    <t>LÍNEA DE BASE</t>
  </si>
  <si>
    <t xml:space="preserve">Es la característica de la situación al principio del período de planificación; valor de un indicador medido al principio (o acerca del principio).
Los datos de Línea de Base en materia de Indicadores son muy importantes y tienen por objeto dar una idea de la situación existente antes de que intervenga el proyecto.
Describen la situación, cuantificando los niveles de los indicadores seleccionados, de manera a que puedan volver a  ser examinados mas tarde para verificar los avances o efectuar una evaluación.
</t>
  </si>
  <si>
    <t>DESCRIPCIÓN</t>
  </si>
  <si>
    <t>Es la denominación genérica de la información proveniente de la Línea de Base. Es la descripción de la información que se desea medir con la entrega de un producto a la comunidad o ciudadanía.</t>
  </si>
  <si>
    <t>REGISTRO</t>
  </si>
  <si>
    <t>Son los datos cuantitativos (cantidades númericas, estadísticas) proveídos por la Línea de Base.  Es la cuantificación inicial que sirve para la medición del alcance del producto a ser entregado a la comunidad y/o ciudadanía.</t>
  </si>
  <si>
    <t>UNIDAD DE MEDIDA</t>
  </si>
  <si>
    <t xml:space="preserve">Es la cantidad física de un determinado producto. Puede estar denominado en unidades físicas y/o montos financieros. Es la expresión con la cual es susceptible de medir el producto, Ej.: alumnos, almuerzos, raciones, becarios, aulas, kilometros de empedrados y/o pavimentos, m2 de construcción etc.   </t>
  </si>
  <si>
    <t>META</t>
  </si>
  <si>
    <t>Resultado esperado que es delimitado e indica atributos como cantidad, tiempo, lugar, calidad de lo que se estableció que se quiere lograr.
Niveles cuantificables de los indicadores que se quiere lograr en un tiempo determinado.
Nivel de logro que se espera alcanzar al final del período, que refleja el compromiso que se debe cumplir.</t>
  </si>
  <si>
    <t>AVANCE</t>
  </si>
  <si>
    <t>Es el nivel deseado de desempeño a lograr en un tiempo determinado, que se pretende alcanzar con un producto a ser a ser entregado a la comunidad y/o ciudadanía, acorde a su Línea de Base Inicial. Es la ejecución del producto.</t>
  </si>
  <si>
    <r>
      <rPr>
        <b/>
        <sz val="14"/>
        <rFont val="Times New Roman"/>
        <family val="1"/>
      </rPr>
      <t>%</t>
    </r>
    <r>
      <rPr>
        <b/>
        <sz val="12"/>
        <rFont val="Times New Roman"/>
        <family val="1"/>
      </rPr>
      <t xml:space="preserve">  PORCENTAJE</t>
    </r>
  </si>
  <si>
    <t>Es la relación porcentual que se obtiene dividiendo el Avance con la Meta de un producto, es decir; de un bien o servicio entregado a la comunidad o ciudadanía.</t>
  </si>
  <si>
    <t>MEDIOS DE VERIFICACION *</t>
  </si>
  <si>
    <t>Son los documentos respaldatorios y/o justificaciones de inversiones, que sirven para dar aval o validez a la entrega o provisión de un determinado producto a la comunidad o ciudadanía. Ej.:  Lista de Alumnos Matriculados, Planilla de Recepción de Allmuerzo Escolar, Factura Legal, Acta de Entrega de Becas, Documento de Fiscalización pertinente expedido por la Dirección de Infraestructura del MEC.</t>
  </si>
  <si>
    <t>OBSERVACIONES</t>
  </si>
  <si>
    <t>Se refiere a los comentarios que atañen a la ejecución propia sobre el avance de un determinado producto (pueden ser positivo o negativo).</t>
  </si>
  <si>
    <r>
      <rPr>
        <b/>
        <u/>
        <sz val="10"/>
        <color indexed="8"/>
        <rFont val="Times New Roman"/>
        <family val="1"/>
      </rPr>
      <t>Economía/proceso:</t>
    </r>
    <r>
      <rPr>
        <u/>
        <sz val="10"/>
        <color indexed="8"/>
        <rFont val="Times New Roman"/>
        <family val="1"/>
      </rPr>
      <t xml:space="preserve"> </t>
    </r>
    <r>
      <rPr>
        <sz val="10"/>
        <color indexed="8"/>
        <rFont val="Times New Roman"/>
        <family val="1"/>
      </rPr>
      <t xml:space="preserve">Es aquel indicador que refleja el nivel de ejecución presupuestaria de los montos financieros transferidos por el Ministerio de Hacienda a los diferentes Municipios (segun concepto; Royalties, Fonacide etc.). Es medido en porcentaje. </t>
    </r>
    <r>
      <rPr>
        <b/>
        <u/>
        <sz val="10"/>
        <color indexed="8"/>
        <rFont val="Times New Roman"/>
        <family val="1"/>
      </rPr>
      <t>Eficacia/producto:</t>
    </r>
    <r>
      <rPr>
        <sz val="10"/>
        <color indexed="8"/>
        <rFont val="Times New Roman"/>
        <family val="1"/>
      </rPr>
      <t xml:space="preserve"> Es aquel indicador que refleja el nivel de cumplimiento en la entrega de bienes o servicios contemplados en las normativas correspondientes (Ej.: Ley Organica Municipal, FONACIDE, etc.). De acuerdo a estas normativas, el uso y destino de los montos deben ser utilizados por ejemplo; para el almuerzo escolar, construccion de sistemas de agua, mejoramiento de áreas verdes, construcciones de caminos, etc. Es medido en porcentaje. </t>
    </r>
    <r>
      <rPr>
        <b/>
        <u/>
        <sz val="10"/>
        <color indexed="8"/>
        <rFont val="Times New Roman"/>
        <family val="1"/>
      </rPr>
      <t>Linea de base:</t>
    </r>
    <r>
      <rPr>
        <sz val="10"/>
        <color indexed="8"/>
        <rFont val="Times New Roman"/>
        <family val="1"/>
      </rPr>
      <t xml:space="preserve"> corresponde al total de beneficiarios potenciales o al total de demanda potencial de un determinado bien o servicio que se pretende satisfacer en un periodo de tiempo, y que es recogido para su monitoreo en cuanto al avance en la cobertura y para el establecimiento de metas razonables en los diferentes Ejercicios Fiscales. </t>
    </r>
    <r>
      <rPr>
        <b/>
        <u/>
        <sz val="10"/>
        <color indexed="8"/>
        <rFont val="Times New Roman"/>
        <family val="1"/>
      </rPr>
      <t>Medio de Verificación:</t>
    </r>
    <r>
      <rPr>
        <u/>
        <sz val="10"/>
        <color indexed="8"/>
        <rFont val="Times New Roman"/>
        <family val="1"/>
      </rPr>
      <t xml:space="preserve"> </t>
    </r>
    <r>
      <rPr>
        <sz val="10"/>
        <color indexed="8"/>
        <rFont val="Times New Roman"/>
        <family val="1"/>
      </rPr>
      <t>corresponde a la información requerida para la medición de los indicadores se obtiene a través de instrumentos de recolección de los datos disponibles (encuestas, fichas, registros, otros). Estos datos son almacenados en bases de datos u otros instrumentos y transformados en información a través de mecanismos de sistematización tales como informes consolidados, reportes, agregación de datos (sub totales por región, por mes, por producto, etc. o cuadros resúmenes). Estos últimos son los denominados medios de verificación, ya que permiten verificar los valores informados en cada operado (numerador y denominador) del indicador y no sólo el valor final. Si no hay sistematización de datos no es posible comprobar la información entregada en la fórmula del respectivo indicador.</t>
    </r>
  </si>
  <si>
    <t>Recursos de Compensaciones</t>
  </si>
  <si>
    <t>*** Conforme al marco normativo de la SENATUR.</t>
  </si>
  <si>
    <t>**** Centro de Salud, Puesto de Salud, Dispensario y Asentamiento Campesino e Indígena etc. ; conformes al marco legal vigente del MSPBS.</t>
  </si>
  <si>
    <t xml:space="preserve">   Art. 13 inciso c) Los saldo remanentes a inversión pública y desarrollo del FONACIDE.</t>
  </si>
  <si>
    <t>** De conformidad a la Ley N° 4758/12  y Decreto Reglamentario N° 9966/12,</t>
  </si>
  <si>
    <t>Presupuesto Inicial</t>
  </si>
  <si>
    <t>Presupuesto Vigente</t>
  </si>
  <si>
    <t>1° Cuatrimestre</t>
  </si>
  <si>
    <t>2° Cuatrimestre</t>
  </si>
  <si>
    <t>3° Cuatrimestre</t>
  </si>
  <si>
    <t>Acumulado Anual</t>
  </si>
  <si>
    <t>% Anual</t>
  </si>
  <si>
    <t>Inicial</t>
  </si>
  <si>
    <t>Vigente</t>
  </si>
  <si>
    <t>Avance</t>
  </si>
  <si>
    <t>1° Cuat.</t>
  </si>
  <si>
    <t>2° Cuat.</t>
  </si>
  <si>
    <t>3° Cuat.</t>
  </si>
  <si>
    <t>San Pedro</t>
  </si>
  <si>
    <t>Puerto Antequera</t>
  </si>
  <si>
    <t>Royalties y Compensaciones</t>
  </si>
  <si>
    <t>Servicio de Cuadrilla</t>
  </si>
  <si>
    <t>Honorarios Profesionales</t>
  </si>
  <si>
    <t>Mantenimiento y reparación de Maquinarias</t>
  </si>
  <si>
    <t>Bienes de Consumo de Oficinas e Insumos</t>
  </si>
  <si>
    <t>Combustibles y Lubricantes</t>
  </si>
  <si>
    <t>Construcciones</t>
  </si>
  <si>
    <t>Plan de Desarrollo Municipal (2017- 2018)</t>
  </si>
  <si>
    <t>0 cuadras con  servicio limpieza en el año 2017 / 100 cuadras planificado para el año 2017</t>
  </si>
  <si>
    <t>Provision de Almuerzo Escolar</t>
  </si>
  <si>
    <t>Una Adquisicion de Muebles y Enceres</t>
  </si>
  <si>
    <t xml:space="preserve"> Estudios de Proyectos de Inversion</t>
  </si>
  <si>
    <t>Aportes y subsidios a entidades educativas e Instituciones Privadas sin fines de lucro.</t>
  </si>
  <si>
    <t xml:space="preserve"> Reparaciones mayores de tractor Municipal </t>
  </si>
  <si>
    <t>Indicador *</t>
  </si>
  <si>
    <t>100 cuadras de Servicios de Limpieza,  planificado para el año 2017</t>
  </si>
  <si>
    <t>Cuadras</t>
  </si>
  <si>
    <t>Contrato, Planillas de liquidacion y pago.</t>
  </si>
  <si>
    <t>10 Honorarios profesionales por servicios de asesorías de desarrollo municipal planificadas para el año 2017</t>
  </si>
  <si>
    <t xml:space="preserve">0 Mantenimiento de tractor realizado en el año / 10  mantenimientos ( 1 tractor, 7 acondicionados, 2 equipos informáticos ) planificado para el año 2017  </t>
  </si>
  <si>
    <t xml:space="preserve"> 10  mantenimientos ( 1 tractor, 7 acondicionados, 2 equipos informáticos ) planificado para el año 2017  </t>
  </si>
  <si>
    <t>Mantenimientos</t>
  </si>
  <si>
    <t>Unidades</t>
  </si>
  <si>
    <t xml:space="preserve"> 28000 litros de gasoil para el uso vehículos pesados y camioneta planificados para el año 2017.</t>
  </si>
  <si>
    <t>Litros</t>
  </si>
  <si>
    <t>Reparaciones</t>
  </si>
  <si>
    <t>Honorarios</t>
  </si>
  <si>
    <t>Existe diferencia entre los porcentajes, debido a que los honorarios varian de acuerdo al tipo de asesoria. </t>
  </si>
  <si>
    <t>1 Obra Construccion de Graderia en el Club Gral. Marcial Samaniego  planificada para el año 2017.</t>
  </si>
  <si>
    <t>1 Reparacion de Puente Primavera y Construccion de caseta planificada para el año 2017.</t>
  </si>
  <si>
    <t xml:space="preserve"> 1 Obra apertura de camino con Relleno de arena gorda en el Barrio Santo Domingo  planificada para el año 2017.</t>
  </si>
  <si>
    <t>1  obra para Construccion de Graderia en el Club Gral. Marcial Samaniego en el Año 2017/ 1 Obra Construccion de Graderia en el Club Gral. Marcial Samaniego  planificada para el año 2017.</t>
  </si>
  <si>
    <t>1  Reparacion de Puente Primavera y Construccion de caseta para motobomba en Antequera en el año 2017/ 1 Reparacion de Puente Primavera y Construccion de casetqa planificada para el año 2017.</t>
  </si>
  <si>
    <t xml:space="preserve"> 1 Obra Construccion de Empedrado en la calle Jose de Antequera y Castro esq. 3 de Mayo planificada para el año 2017.</t>
  </si>
  <si>
    <t xml:space="preserve"> 10 Unidades de Muebles y Equipos para la Municipalidad planificada para el año 2017.</t>
  </si>
  <si>
    <t>0 Estudios de Proyectos realializados, / 1 Estudio de Proyecto de inversión  para la construcción de las obras a ser realizado en el ejercicio, según planificación municipal 2017</t>
  </si>
  <si>
    <t>0 Reparaciones mayores de Vehiculos / 1 Reparación de Tractor de la Instituciones Municipal, según planificación municipal 2017</t>
  </si>
  <si>
    <t>1 Estudio de Proyecto de inversión  para la construcción de las obras a ser realizado en el ejercicio, según planificación municipal 2017</t>
  </si>
  <si>
    <t xml:space="preserve"> 1 Reparación de Tractor de la Instituciones Municipal, según planificación municipal 2017</t>
  </si>
  <si>
    <t>0 alumnos/as de la Educación Inicial y Educación Escolar Básica del 1° y 2 ciclo, matriculados en el año  que reciben Almuerzo Escolar / 311 alumnos/as de la Educación Inicial y Educación Escolar Básica del 1° y 2 ciclo, matriculados en el año  que reciben Almuerzo Escolar, según planificaciónProvision de Almuerzo Escolar planificada para el año 2017</t>
  </si>
  <si>
    <t>311 alumnos/as de la Educación Inicial y Educación Escolar Básica del 1° y 2 ciclo, matriculados en el año  que reciben Almuerzo Escolar, según planificaciónProvision de Almuerzo Escolar planificada para el año 2017</t>
  </si>
  <si>
    <t xml:space="preserve">1 Obra Construccion de Cercado Perimetral en el Colegio Nacional Gral. Marcial Samaniego 2da. Etapa, para el año / 1 Obra Construccion de Cercado Perimetral en el Colegio Nacional Gral. Marcial Samaniego planificada para el año 2017. </t>
  </si>
  <si>
    <t xml:space="preserve">1 Obra Construccion de Cercado Perimetral en el Colegio Nacional Gral. Marcial Samaniego, 2da. Etapa,  planificada para el año 2017. </t>
  </si>
  <si>
    <t>0 Obra Construccion de Tinglado en la Escuela N° 622  San Ramon para el año/ 1 Obra Construccion de Tinglado en la Escuela N° 622 San Ramon planificada para el año 2017.</t>
  </si>
  <si>
    <t xml:space="preserve"> 1 Obra Construccion de Tinglado en la Escuela N° 622 San Ramon planificada para el año 2017.</t>
  </si>
  <si>
    <t>Proyectos</t>
  </si>
  <si>
    <t>3 Aportes a ser realizadas a las Comisiones de Agua potable y  Fiesta Patronal, según planificación municipal 2017.</t>
  </si>
  <si>
    <t>Aporte</t>
  </si>
  <si>
    <t>Alumnos</t>
  </si>
  <si>
    <t>Obra</t>
  </si>
  <si>
    <t>1 Obra Construcciones , Reparaciones de Plaza y Ornamentaciones planificadas para el año 2017</t>
  </si>
  <si>
    <t>1 Obra  Construcciones, reparaciones  Equipamiento de Plaza y Ornamentaciones para el año/1 Obra Construcciones , Reparaciones de Plaza y Ornamentaciones planificadas para el año 2017</t>
  </si>
  <si>
    <t>1 Obra Reparaciones y Refacciones en Escuela Basica N° 3700 Sra. Gabriela Gorliz de Neuman para el año / 1 Obra de Reparaciones y Refaccionesen Escuela Basica N° 3700 Sra. Gabriela Gorliz de Neuman planificadas para el año 2017.</t>
  </si>
  <si>
    <t>1 Obra de Reparaciones y Refaccionesen Escuela Basica N° 3700 Sra. Gabriela Gorliz de Neuman planificadas para el año 2017.</t>
  </si>
  <si>
    <t xml:space="preserve"> Informes de Servicios presentados y Factura</t>
  </si>
  <si>
    <t>1 Obra de reparaciones  y Mantenimientos de calles frente a Instituciones Educativas para el año/1 Obra de Reparaciones  y Mantenimientos de calles frente a Instituciones Educativas planificadas para el año 2017</t>
  </si>
  <si>
    <t>1 Obra de Reparaciones  y Mantenimientos de calles frente a Instituciones Educativas planificadas para el año 2017</t>
  </si>
  <si>
    <t>obra</t>
  </si>
  <si>
    <t>1 Obra de Mantenimiento y limpieza de Predio en  Instituciones Educativas para el año/1 Obra de  Mantenimientos y limpieza de Predios en  Instituciones Educativas planificadas para el año 2017</t>
  </si>
  <si>
    <t>1 Obra de  Mantenimientos y limpieza de Predios en  Instituciones Educativas planificadas para el año 2017</t>
  </si>
  <si>
    <t>1 Obra Reparaciones  en el Colegio Gral. Marcial Samaniego de Antequera para el Año/ 1 Obra Reparaciones en el Colegio Nacional Gral. Marcial Samaniego de Antequera para el año 2017.</t>
  </si>
  <si>
    <t>3 Honorarios profesionales pagados en el año / 10 Honorarios profesionales por servicios de asesorías de desarrollo municipal planificadas para el año 2017</t>
  </si>
  <si>
    <t>4505  litros de gasoil adquirido en el año / 28000 litros de gasoil para el uso vehículos pesados y camioneta planificados para el año 2017.</t>
  </si>
  <si>
    <t>0 Construccion de Empedrado en la calle Jose de Antequera y Castro y 3 de mayo para el año / 1 Obra Construccion de Empedrado en la calle Jose de Antequera y Castro esq. 3 de Mayo planificada para el año 2017.</t>
  </si>
  <si>
    <t>0 Obra Construccion varias en Instituciones Educativas de Antequera para el año/ 1 Obra Construcciones Varias en Instituciones Educativas en  Antequera, planificada en el año 2017.</t>
  </si>
  <si>
    <t xml:space="preserve"> 1 Obra Construcciones Varias en Instituciones Educativas en  Antequera, planificada en el año 2017.</t>
  </si>
  <si>
    <t xml:space="preserve"> 1 Obra Reparaciones en el Colegio Nacional Gral. Marcial Samaniego de Antequera para el año 2017.</t>
  </si>
  <si>
    <t>FONACIDE</t>
  </si>
  <si>
    <t>Existe diferencia entre los porcentajes, debido a que los bienes tienen diferentes precios.</t>
  </si>
  <si>
    <t>Contrato, Certificado de Obra,  Factura, recibos</t>
  </si>
  <si>
    <t>Nota de pedido, de recepcion,  Factura, recibos</t>
  </si>
  <si>
    <t>Contrato, Informes de Trabajos presentados y Factura, recibos</t>
  </si>
  <si>
    <t>Contrato, Acta de recepcion , Informe de Servicios  Factura, recibos</t>
  </si>
  <si>
    <t xml:space="preserve">  EJECUCION PRESUPUESTARIA   DE RECURSOS - LEY Nº 4758/12- FONACIDE DEL  PRIMER CUATRIMESTRE EJERCICIO FISCAL   2.017</t>
  </si>
  <si>
    <t xml:space="preserve">Nivel:  30-09 </t>
  </si>
  <si>
    <t>:</t>
  </si>
  <si>
    <t>Entidad: MUNICIPALIDAD DE PUERTO ANTEQUERA</t>
  </si>
  <si>
    <t>ANEXO B-06-03</t>
  </si>
  <si>
    <t>Programa</t>
  </si>
  <si>
    <t xml:space="preserve"> Ley N· 4758/12 - FONACIDE .-</t>
  </si>
  <si>
    <t>Enero</t>
  </si>
  <si>
    <t>Febrero</t>
  </si>
  <si>
    <t>Marzo</t>
  </si>
  <si>
    <t>Abril</t>
  </si>
  <si>
    <t>Grupo</t>
  </si>
  <si>
    <t>Sub Grupo</t>
  </si>
  <si>
    <t>Origen</t>
  </si>
  <si>
    <t>Detalle</t>
  </si>
  <si>
    <t>F.F.</t>
  </si>
  <si>
    <t>Modificaciones</t>
  </si>
  <si>
    <t>Presupuesto Vigente            3 = 1+2</t>
  </si>
  <si>
    <t xml:space="preserve">Plan Financiero            </t>
  </si>
  <si>
    <t xml:space="preserve">Total  Devengado       </t>
  </si>
  <si>
    <t xml:space="preserve">Total   Recaudado </t>
  </si>
  <si>
    <t>% de Ejec.</t>
  </si>
  <si>
    <t xml:space="preserve"> INGRESOS CORRIENTES </t>
  </si>
  <si>
    <t xml:space="preserve"> -   </t>
  </si>
  <si>
    <t xml:space="preserve"> TRANSFERENCIAS CORRIENTES </t>
  </si>
  <si>
    <t xml:space="preserve"> TRANSFERENCIAS CONSOLIDADAS DE ENT.Y O.DEL ESTADO POR COPARTIC. </t>
  </si>
  <si>
    <t xml:space="preserve">Aporte del Gobierno Central FONACIDE </t>
  </si>
  <si>
    <t xml:space="preserve"> INGRESOS DE CAPITAL </t>
  </si>
  <si>
    <t xml:space="preserve"> TRANSFERENCIAS DE CAPITAL </t>
  </si>
  <si>
    <t xml:space="preserve"> TRANSFERENCIAS CONSOLIDABLES DE ENT.Y ORG.DEL ESTADO POR COPART. </t>
  </si>
  <si>
    <t xml:space="preserve"> RECURSOS DE FINANCIAMIENTO </t>
  </si>
  <si>
    <t xml:space="preserve"> SALDO INICIAL EN CAJA </t>
  </si>
  <si>
    <t xml:space="preserve"> Saldo inicial en Tesoreria </t>
  </si>
  <si>
    <t xml:space="preserve"> Recursos Propios (Fonacide) </t>
  </si>
  <si>
    <t xml:space="preserve"> TOTAL </t>
  </si>
  <si>
    <t>Firma, Sello y Aclaración de Firma del Responsable Administrativo y/o Contador</t>
  </si>
  <si>
    <t xml:space="preserve">Firma, Sello y Aclaración de Firma del Intendente                                        </t>
  </si>
  <si>
    <t>EJECUCION PRESUPUESTARIA   LEY Nº 4758/12- FONACIDE POR OBJETO DE GASTOS  PRIMER CUATRIMESTRE EJERCICIO FISCAL  2017.</t>
  </si>
  <si>
    <t>Nivel</t>
  </si>
  <si>
    <t>:  30 - 9   MUNICIPALIDAD DE ANTEQUERA</t>
  </si>
  <si>
    <t>Entidad</t>
  </si>
  <si>
    <t>Tipo de Presupuesto</t>
  </si>
  <si>
    <t>:  02- PROGRAMA DE ACCION</t>
  </si>
  <si>
    <t>:  1 Ley N· 4758/12 - FONACIDE .-</t>
  </si>
  <si>
    <t>Sub Programa</t>
  </si>
  <si>
    <t>: Desarrollo Municipal</t>
  </si>
  <si>
    <t>Unidad Responsable</t>
  </si>
  <si>
    <t>: EJECUTIVO MUNICIPAL</t>
  </si>
  <si>
    <t>Obj. del Gasto</t>
  </si>
  <si>
    <t xml:space="preserve">F.F. </t>
  </si>
  <si>
    <t xml:space="preserve">O.F. </t>
  </si>
  <si>
    <t>Dpt.</t>
  </si>
  <si>
    <t>Presupuesto Vigente                    1 + 2</t>
  </si>
  <si>
    <t xml:space="preserve">Plan Financiero          </t>
  </si>
  <si>
    <t xml:space="preserve">Total      Obligado          </t>
  </si>
  <si>
    <t xml:space="preserve">Saldo Presupuestario  5 = 3 - 4       </t>
  </si>
  <si>
    <t>Total        Pagado</t>
  </si>
  <si>
    <t>Obligaciones Pend. de Pago  8 = 5 - 7</t>
  </si>
  <si>
    <t xml:space="preserve"> GASTOS CORRIENTES </t>
  </si>
  <si>
    <t xml:space="preserve"> TRANSFERENCIAS </t>
  </si>
  <si>
    <t xml:space="preserve"> Transferencias Corrientes al Sector Privado </t>
  </si>
  <si>
    <t>Transferencia para complemento Nutricional en las Escuelas Publicas</t>
  </si>
  <si>
    <t xml:space="preserve"> GASTOS DE CAPITAL </t>
  </si>
  <si>
    <t xml:space="preserve"> INVERSIONES FISICAS </t>
  </si>
  <si>
    <t xml:space="preserve"> CONSTRUCCIONES </t>
  </si>
  <si>
    <t xml:space="preserve"> Total General </t>
  </si>
  <si>
    <t>Firma, Sello y Aclaración de Firma del Intendente</t>
  </si>
  <si>
    <t xml:space="preserve">  EJECUCION PRESUPUESTARIA MENSUAL DE RECURSOS DE ROYALTIES Y COMPENSACIONES  EJERCICIO FISCAL   2.017</t>
  </si>
  <si>
    <t>Ley N· 1309/98 Royalties y Compensaciones .-</t>
  </si>
  <si>
    <t>INGRESOS CORRIENTES</t>
  </si>
  <si>
    <t>TRANSFERENCIAS CORRIENTES</t>
  </si>
  <si>
    <t>TRANSFERENCIAS CONSOLIDADAS DE ENT.Y O.DEL ESTADO POR COPARTIC.</t>
  </si>
  <si>
    <t>070</t>
  </si>
  <si>
    <t xml:space="preserve">Aporte del Gobierno Central con Royalties </t>
  </si>
  <si>
    <t>INGRESOS DE CAPITAL</t>
  </si>
  <si>
    <t>TRANSFERENCIAS DE CAPITAL</t>
  </si>
  <si>
    <t>TRANSFERENCIAS CONSOLIDABLES DE ENT.Y ORG.DEL ESTADO POR COPART.</t>
  </si>
  <si>
    <t>RECURSOS DE FINANCIAMIENTO</t>
  </si>
  <si>
    <t>SALDO INICIAL EN CAJA</t>
  </si>
  <si>
    <t>Saldo inicial en Tesoreria</t>
  </si>
  <si>
    <t>Recursos Propios (Royalties)</t>
  </si>
  <si>
    <t>Total General</t>
  </si>
  <si>
    <t>EJECUCION PRESUPUESTARIA MENSUAL POR OBJETO DE GASTOS -PRIMER CUATRIMESTRE  EJERCICIO FISCAL  2017</t>
  </si>
  <si>
    <t>:   30 - 9   MUNICIPALIDAD DE ANTEQUERA</t>
  </si>
  <si>
    <t>: 02- PROGRAMA DE ACCION</t>
  </si>
  <si>
    <t>: 1 Ley N· 1309/98 Royalties y Compensaciones .-</t>
  </si>
  <si>
    <t>:Desarrollo Municipal</t>
  </si>
  <si>
    <t>GASTO TOTAL</t>
  </si>
  <si>
    <t>GASTOS CORRIENTES</t>
  </si>
  <si>
    <t>SERVICIOS PERSONALES</t>
  </si>
  <si>
    <t>Personal Contratado</t>
  </si>
  <si>
    <t>Jornales</t>
  </si>
  <si>
    <t>SERVICIOS NO PERSONALES</t>
  </si>
  <si>
    <t xml:space="preserve">Mantenimiento y Reparaiones menores </t>
  </si>
  <si>
    <t>Gastos por Servicios de Aseo, Mant. Y Reparac.</t>
  </si>
  <si>
    <t>BIENES DE CONSUMO E INSUMO</t>
  </si>
  <si>
    <t>GASTOS DE CAPITAL</t>
  </si>
  <si>
    <t>INVERSIONES FISICAS</t>
  </si>
  <si>
    <t>CONSTRUCCIONES</t>
  </si>
  <si>
    <t>Construcciones de Obras de Uso Publico</t>
  </si>
  <si>
    <t>Adquisicion de Equipos de Oficina y Computacion</t>
  </si>
  <si>
    <t>Adquisicion de muebles y enceres</t>
  </si>
  <si>
    <t>Estudios de Proyectos de Inversion</t>
  </si>
  <si>
    <t>OTROS GASTOS DE INVERSION Y REP. MAYORES</t>
  </si>
  <si>
    <t>Reparaciones mayores de Equipos</t>
  </si>
  <si>
    <t>TRANSFERENCIAS DE CAPITAL AL SECTOR PRIVADO</t>
  </si>
  <si>
    <t>11</t>
  </si>
  <si>
    <t>Aportes y subsidios a entidades educativas e Instituciones  Privadas sin fines de lucro</t>
  </si>
  <si>
    <t>1 Una Obra para Mantenimientos  y Reparaciones de plazas y limpieza de carco urbano de Antequera en el año 2017</t>
  </si>
  <si>
    <t>1  Obra para Mantenimientos  y Reparaciones de plazas y limpieza de carco urbano / 1 Obras de mantenimientos y Reparaciones a ser realizadas en el año 2017</t>
  </si>
  <si>
    <t>0 Obra de Construcciones varias para Puerto Antequera en el año / 1 Obra de Construcciones varias plaificada para el año 2017</t>
  </si>
  <si>
    <t>2 Unidades  de Muebles y Equipos para la Municipalidad pára el año / 10 Unidades de Muebles y Equipos para la Municipalidad planificada para el año 2017.</t>
  </si>
  <si>
    <t>0 Aporte realizado a la  / 3 Aportes a ser realizadas a las Comisiones de   Agua potable y  de Fiesta Patronal, según planificación municipal 2017.</t>
  </si>
  <si>
    <t xml:space="preserve">0 Obra Construccion de Cercado Perimetral en el Colegio Nacional Gral. Marcial Samaniego 1ra. Etapa, para el año / 1 Obra Construccion de Cercado Perimetral en el Colegio Nacional Gral. Marcial Samaniego planificada para el año 2017. </t>
  </si>
  <si>
    <t>1 Obra para apertura de camino con relleno de arena gorda en Barrio Santo Domingo para el año / 1 Obra apertura de camino con Relleno de arena gorda en el Barrio Santo Domingo  planificada para el año 2017.</t>
  </si>
  <si>
    <t>10 unidades de útiles de oficina ( Toner,  Cartuchos de tinta, Accesorios varios),  planificados para el año 2017</t>
  </si>
  <si>
    <t>5  unidades de útiles de oficina  ( Toner,  Cartuchos de tinta, Accesorios varios) comprados en el año / 10 unidades de útiles de oficina  ( Toner,  Cartuchos de tinta, Accesorios varios), planificados para el año 2017</t>
  </si>
  <si>
    <t xml:space="preserve">1  Obra Construccion de Cercado Perimetral en el Colegio Nacional Gral. Marcial Samaniego 1ra. Etapa , planificada para el año 2017. </t>
  </si>
  <si>
    <t>1 Obra de Construcciones varias plaificada para el año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</si>
</sst>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_(* #,##0_);_(* \(#,##0\);_(* &quot;-&quot;??_);_(@_)"/>
    <numFmt numFmtId="165" formatCode="_-* #,##0.00\ _€_-;\-* #,##0.00\ _€_-;_-* &quot;-&quot;??\ _€_-;_-@_-"/>
    <numFmt numFmtId="166" formatCode="_-* #,##0\ _P_t_s_-;\-* #,##0\ _P_t_s_-;_-* &quot;-&quot;\ _P_t_s_-;_-@_-"/>
    <numFmt numFmtId="167" formatCode="_-* #,##0.00\ _P_t_s_-;\-* #,##0.00\ _P_t_s_-;_-* &quot;-&quot;??\ _P_t_s_-;_-@_-"/>
    <numFmt numFmtId="168" formatCode="_-* #,##0\ _€_-;\-* #,##0\ _€_-;_-* &quot;-&quot;??\ _€_-;_-@_-"/>
    <numFmt numFmtId="169" formatCode="_-* #,##0_-;\-* #,##0_-;_-* &quot;-&quot;??_-;_-@_-"/>
  </numFmts>
  <fonts count="58" x14ac:knownFonts="1">
    <font>
      <sz val="11"/>
      <color theme="1"/>
      <name val="Calibri"/>
      <family val="2"/>
      <scheme val="minor"/>
    </font>
    <font>
      <sz val="10"/>
      <color indexed="8"/>
      <name val="Times New Roman"/>
      <family val="1"/>
    </font>
    <font>
      <b/>
      <sz val="10"/>
      <name val="Times New Roman"/>
      <family val="1"/>
    </font>
    <font>
      <b/>
      <sz val="12"/>
      <name val="Times New Roman"/>
      <family val="1"/>
    </font>
    <font>
      <b/>
      <sz val="14"/>
      <name val="Times New Roman"/>
      <family val="1"/>
    </font>
    <font>
      <b/>
      <sz val="11"/>
      <name val="Times New Roman"/>
      <family val="1"/>
    </font>
    <font>
      <sz val="13"/>
      <name val="Times New Roman"/>
      <family val="1"/>
    </font>
    <font>
      <sz val="13"/>
      <color indexed="8"/>
      <name val="Times New Roman"/>
      <family val="1"/>
    </font>
    <font>
      <u/>
      <sz val="13"/>
      <color indexed="8"/>
      <name val="Times New Roman"/>
      <family val="1"/>
    </font>
    <font>
      <b/>
      <u/>
      <sz val="10"/>
      <color indexed="8"/>
      <name val="Times New Roman"/>
      <family val="1"/>
    </font>
    <font>
      <u/>
      <sz val="10"/>
      <color indexed="8"/>
      <name val="Times New Roman"/>
      <family val="1"/>
    </font>
    <font>
      <sz val="11"/>
      <color theme="1"/>
      <name val="Calibri"/>
      <family val="2"/>
      <scheme val="minor"/>
    </font>
    <font>
      <sz val="9"/>
      <color theme="1"/>
      <name val="Calibri"/>
      <family val="2"/>
      <scheme val="minor"/>
    </font>
    <font>
      <sz val="8"/>
      <color theme="1"/>
      <name val="Times New Roman"/>
      <family val="1"/>
    </font>
    <font>
      <sz val="11"/>
      <color theme="1"/>
      <name val="Times New Roman"/>
      <family val="1"/>
    </font>
    <font>
      <sz val="10"/>
      <color theme="1"/>
      <name val="Times New Roman"/>
      <family val="1"/>
    </font>
    <font>
      <b/>
      <sz val="11"/>
      <color theme="1"/>
      <name val="Calibri"/>
      <family val="2"/>
      <scheme val="minor"/>
    </font>
    <font>
      <sz val="13"/>
      <color theme="1"/>
      <name val="Times New Roman"/>
      <family val="1"/>
    </font>
    <font>
      <b/>
      <sz val="12"/>
      <name val="Arial"/>
      <family val="2"/>
    </font>
    <font>
      <sz val="12"/>
      <color theme="1"/>
      <name val="Times New Roman"/>
      <family val="1"/>
    </font>
    <font>
      <sz val="12"/>
      <name val="Arial"/>
      <family val="2"/>
    </font>
    <font>
      <sz val="10"/>
      <color theme="1"/>
      <name val="Arial"/>
      <family val="2"/>
    </font>
    <font>
      <b/>
      <sz val="10"/>
      <color theme="1"/>
      <name val="Arial"/>
      <family val="2"/>
    </font>
    <font>
      <sz val="9"/>
      <color theme="1"/>
      <name val="Arial"/>
      <family val="2"/>
    </font>
    <font>
      <b/>
      <sz val="11"/>
      <color theme="1"/>
      <name val="Arial"/>
      <family val="2"/>
    </font>
    <font>
      <sz val="11"/>
      <color theme="1"/>
      <name val="Arial"/>
      <family val="2"/>
    </font>
    <font>
      <sz val="10"/>
      <name val="Arial"/>
      <family val="2"/>
    </font>
    <font>
      <b/>
      <sz val="10"/>
      <name val="Arial"/>
      <family val="2"/>
    </font>
    <font>
      <sz val="9"/>
      <name val="Arial"/>
      <family val="2"/>
    </font>
    <font>
      <b/>
      <sz val="9"/>
      <name val="Arial"/>
      <family val="2"/>
    </font>
    <font>
      <sz val="8"/>
      <name val="Arial"/>
      <family val="2"/>
    </font>
    <font>
      <sz val="10"/>
      <name val="Arial"/>
      <family val="2"/>
    </font>
    <font>
      <b/>
      <sz val="8"/>
      <name val="Arial"/>
      <family val="2"/>
    </font>
    <font>
      <b/>
      <sz val="14"/>
      <name val="Arial"/>
      <family val="2"/>
    </font>
    <font>
      <b/>
      <u/>
      <sz val="9"/>
      <name val="Arial"/>
      <family val="2"/>
    </font>
    <font>
      <sz val="8"/>
      <color theme="1"/>
      <name val="Arial"/>
      <family val="2"/>
    </font>
    <font>
      <b/>
      <sz val="9"/>
      <color theme="1" tint="4.9989318521683403E-2"/>
      <name val="Arial"/>
      <family val="2"/>
    </font>
    <font>
      <sz val="9"/>
      <color theme="1" tint="4.9989318521683403E-2"/>
      <name val="Calibri"/>
      <family val="2"/>
      <scheme val="minor"/>
    </font>
    <font>
      <sz val="10"/>
      <color theme="1" tint="4.9989318521683403E-2"/>
      <name val="Calibri"/>
      <family val="2"/>
      <scheme val="minor"/>
    </font>
    <font>
      <sz val="9"/>
      <name val="Calibri"/>
      <family val="2"/>
      <scheme val="minor"/>
    </font>
    <font>
      <b/>
      <sz val="9"/>
      <color rgb="FF000000"/>
      <name val="Book Antiqua"/>
      <family val="1"/>
    </font>
    <font>
      <b/>
      <sz val="8"/>
      <color theme="1"/>
      <name val="Arial"/>
      <family val="2"/>
    </font>
    <font>
      <b/>
      <sz val="8"/>
      <color theme="1" tint="0.14999847407452621"/>
      <name val="Arial"/>
      <family val="2"/>
    </font>
    <font>
      <sz val="8"/>
      <color theme="1" tint="0.14999847407452621"/>
      <name val="Arial"/>
      <family val="2"/>
    </font>
    <font>
      <b/>
      <sz val="8"/>
      <color theme="1"/>
      <name val="Calibri"/>
      <family val="2"/>
      <scheme val="minor"/>
    </font>
    <font>
      <b/>
      <sz val="16"/>
      <name val="Arial"/>
      <family val="2"/>
    </font>
    <font>
      <b/>
      <sz val="8"/>
      <name val="Calibri"/>
      <family val="2"/>
      <scheme val="minor"/>
    </font>
    <font>
      <sz val="8"/>
      <name val="Calibri"/>
      <family val="2"/>
      <scheme val="minor"/>
    </font>
    <font>
      <sz val="8"/>
      <color theme="1"/>
      <name val="Calibri"/>
      <family val="2"/>
      <scheme val="minor"/>
    </font>
    <font>
      <sz val="7"/>
      <name val="Arial"/>
      <family val="2"/>
    </font>
    <font>
      <sz val="10"/>
      <name val="Book Antiqua"/>
      <family val="1"/>
    </font>
    <font>
      <sz val="8"/>
      <name val="Book Antiqua"/>
      <family val="1"/>
    </font>
    <font>
      <sz val="11"/>
      <name val="Calibri"/>
      <family val="2"/>
      <scheme val="minor"/>
    </font>
    <font>
      <b/>
      <sz val="16"/>
      <name val="Times New Roman"/>
      <family val="1"/>
    </font>
    <font>
      <b/>
      <sz val="18"/>
      <name val="Times New Roman"/>
      <family val="1"/>
    </font>
    <font>
      <b/>
      <sz val="16"/>
      <color theme="1"/>
      <name val="Calibri"/>
      <family val="2"/>
      <scheme val="minor"/>
    </font>
    <font>
      <b/>
      <sz val="16"/>
      <name val="Arial Black"/>
      <family val="2"/>
    </font>
    <font>
      <b/>
      <sz val="36"/>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39997558519241921"/>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theme="0"/>
      </top>
      <bottom style="thin">
        <color indexed="64"/>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style="medium">
        <color theme="0"/>
      </top>
      <bottom style="medium">
        <color theme="0"/>
      </bottom>
      <diagonal/>
    </border>
    <border>
      <left/>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right style="thin">
        <color theme="4" tint="0.79998168889431442"/>
      </right>
      <top style="medium">
        <color theme="0"/>
      </top>
      <bottom/>
      <diagonal/>
    </border>
    <border>
      <left style="thin">
        <color theme="4" tint="0.79998168889431442"/>
      </left>
      <right style="thin">
        <color theme="4" tint="0.79998168889431442"/>
      </right>
      <top style="medium">
        <color theme="0"/>
      </top>
      <bottom/>
      <diagonal/>
    </border>
    <border>
      <left style="thin">
        <color theme="4" tint="0.79998168889431442"/>
      </left>
      <right/>
      <top style="medium">
        <color theme="0"/>
      </top>
      <bottom/>
      <diagonal/>
    </border>
    <border>
      <left style="medium">
        <color theme="0"/>
      </left>
      <right/>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s>
  <cellStyleXfs count="10">
    <xf numFmtId="0" fontId="0" fillId="0" borderId="0"/>
    <xf numFmtId="43"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41" fontId="11" fillId="0" borderId="0" applyFont="0" applyFill="0" applyBorder="0" applyAlignment="0" applyProtection="0"/>
    <xf numFmtId="0" fontId="26" fillId="0" borderId="0"/>
    <xf numFmtId="167" fontId="26" fillId="0" borderId="0" applyFont="0" applyFill="0" applyBorder="0" applyAlignment="0" applyProtection="0"/>
    <xf numFmtId="166" fontId="26" fillId="0" borderId="0" applyFont="0" applyFill="0" applyBorder="0" applyAlignment="0" applyProtection="0"/>
    <xf numFmtId="167" fontId="31" fillId="0" borderId="0" applyFont="0" applyFill="0" applyBorder="0" applyAlignment="0" applyProtection="0"/>
    <xf numFmtId="9" fontId="26" fillId="0" borderId="0" applyFont="0" applyFill="0" applyBorder="0" applyAlignment="0" applyProtection="0"/>
  </cellStyleXfs>
  <cellXfs count="369">
    <xf numFmtId="0" fontId="0" fillId="0" borderId="0" xfId="0"/>
    <xf numFmtId="164" fontId="12" fillId="0" borderId="0" xfId="1" applyNumberFormat="1" applyFont="1" applyAlignment="1">
      <alignment vertical="center"/>
    </xf>
    <xf numFmtId="0" fontId="13" fillId="0" borderId="0"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0" fillId="0" borderId="0" xfId="0" applyAlignment="1">
      <alignment horizontal="center"/>
    </xf>
    <xf numFmtId="0" fontId="0" fillId="0" borderId="0" xfId="0" applyBorder="1" applyAlignment="1">
      <alignment horizont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5" fillId="0" borderId="10" xfId="0" applyFont="1" applyFill="1" applyBorder="1" applyAlignment="1">
      <alignment vertical="center" wrapText="1"/>
    </xf>
    <xf numFmtId="0" fontId="15" fillId="0" borderId="11" xfId="0" applyFont="1" applyFill="1" applyBorder="1" applyAlignment="1">
      <alignment vertical="center" wrapText="1"/>
    </xf>
    <xf numFmtId="0" fontId="14" fillId="0" borderId="0" xfId="0" applyFont="1" applyFill="1" applyBorder="1" applyAlignment="1">
      <alignment horizontal="center" vertical="center" wrapText="1"/>
    </xf>
    <xf numFmtId="0" fontId="0" fillId="0" borderId="0" xfId="0" applyAlignment="1">
      <alignment horizontal="center"/>
    </xf>
    <xf numFmtId="0" fontId="15" fillId="0" borderId="10"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3" fillId="2" borderId="13"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3" fillId="2" borderId="15" xfId="0" applyFont="1" applyFill="1" applyBorder="1" applyAlignment="1">
      <alignment horizontal="left" vertical="center" wrapText="1" indent="1"/>
    </xf>
    <xf numFmtId="0" fontId="4" fillId="2" borderId="15" xfId="0" applyFont="1" applyFill="1" applyBorder="1" applyAlignment="1">
      <alignment horizontal="left" vertical="center" wrapText="1" indent="1"/>
    </xf>
    <xf numFmtId="0" fontId="14" fillId="0" borderId="0" xfId="0" applyFont="1" applyFill="1" applyBorder="1" applyAlignment="1">
      <alignment horizontal="center" vertical="center" wrapText="1"/>
    </xf>
    <xf numFmtId="0" fontId="0" fillId="0" borderId="0" xfId="0" applyAlignment="1">
      <alignment horizontal="center"/>
    </xf>
    <xf numFmtId="0" fontId="0" fillId="0" borderId="0" xfId="0"/>
    <xf numFmtId="164" fontId="15" fillId="0" borderId="0" xfId="0" applyNumberFormat="1" applyFont="1" applyFill="1" applyBorder="1" applyAlignment="1">
      <alignment vertical="center" wrapText="1"/>
    </xf>
    <xf numFmtId="164" fontId="15" fillId="0" borderId="10" xfId="0" applyNumberFormat="1" applyFont="1" applyFill="1" applyBorder="1" applyAlignment="1">
      <alignment vertical="center" wrapText="1"/>
    </xf>
    <xf numFmtId="164" fontId="19" fillId="0" borderId="0" xfId="1" applyNumberFormat="1" applyFont="1" applyFill="1" applyBorder="1" applyAlignment="1">
      <alignment horizontal="center" vertical="center" wrapText="1"/>
    </xf>
    <xf numFmtId="3" fontId="19" fillId="0" borderId="0" xfId="0" applyNumberFormat="1"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vertical="center" wrapText="1"/>
    </xf>
    <xf numFmtId="0" fontId="15" fillId="0" borderId="0" xfId="0" applyFont="1" applyFill="1" applyBorder="1" applyAlignment="1">
      <alignment horizontal="left" vertical="center" wrapText="1"/>
    </xf>
    <xf numFmtId="0" fontId="22" fillId="0" borderId="10" xfId="0" applyFont="1" applyFill="1" applyBorder="1" applyAlignment="1">
      <alignment horizontal="center" vertical="center" wrapText="1"/>
    </xf>
    <xf numFmtId="0" fontId="22" fillId="0" borderId="0" xfId="0" applyFont="1" applyFill="1" applyBorder="1" applyAlignment="1">
      <alignment horizontal="center" vertical="center" wrapText="1"/>
    </xf>
    <xf numFmtId="164" fontId="22" fillId="0" borderId="0" xfId="1" applyNumberFormat="1" applyFont="1" applyFill="1" applyBorder="1" applyAlignment="1">
      <alignment horizontal="center" vertical="center" wrapText="1"/>
    </xf>
    <xf numFmtId="1" fontId="22" fillId="0" borderId="10" xfId="0" applyNumberFormat="1" applyFont="1" applyFill="1" applyBorder="1" applyAlignment="1">
      <alignment horizontal="center" vertical="center" wrapText="1"/>
    </xf>
    <xf numFmtId="3" fontId="21" fillId="0" borderId="10" xfId="0" applyNumberFormat="1" applyFont="1" applyFill="1" applyBorder="1" applyAlignment="1">
      <alignment horizontal="center" vertical="center" wrapText="1"/>
    </xf>
    <xf numFmtId="1" fontId="21" fillId="0" borderId="10" xfId="1" applyNumberFormat="1"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8" fillId="4" borderId="0" xfId="5" applyFont="1" applyFill="1" applyAlignment="1">
      <alignment vertical="center"/>
    </xf>
    <xf numFmtId="169" fontId="28" fillId="4" borderId="0" xfId="2" applyNumberFormat="1" applyFont="1" applyFill="1" applyAlignment="1">
      <alignment vertical="center"/>
    </xf>
    <xf numFmtId="0" fontId="26" fillId="4" borderId="0" xfId="5" applyFill="1" applyAlignment="1">
      <alignment vertical="center"/>
    </xf>
    <xf numFmtId="0" fontId="32" fillId="4" borderId="32" xfId="5" applyFont="1" applyFill="1" applyBorder="1" applyAlignment="1">
      <alignment horizontal="center" vertical="center" wrapText="1"/>
    </xf>
    <xf numFmtId="0" fontId="40" fillId="4" borderId="0" xfId="5" applyFont="1" applyFill="1" applyAlignment="1">
      <alignment vertical="center" wrapText="1" readingOrder="2"/>
    </xf>
    <xf numFmtId="0" fontId="30" fillId="0" borderId="0" xfId="5" applyFont="1" applyAlignment="1">
      <alignment vertical="top"/>
    </xf>
    <xf numFmtId="0" fontId="28" fillId="0" borderId="0" xfId="5" applyFont="1" applyAlignment="1">
      <alignment vertical="top"/>
    </xf>
    <xf numFmtId="169" fontId="28" fillId="0" borderId="0" xfId="2" applyNumberFormat="1" applyFont="1" applyAlignment="1">
      <alignment vertical="top"/>
    </xf>
    <xf numFmtId="168" fontId="28" fillId="0" borderId="0" xfId="2" applyNumberFormat="1" applyFont="1" applyAlignment="1">
      <alignment vertical="top"/>
    </xf>
    <xf numFmtId="0" fontId="26" fillId="0" borderId="0" xfId="5" applyAlignment="1">
      <alignment vertical="top"/>
    </xf>
    <xf numFmtId="0" fontId="26" fillId="4" borderId="0" xfId="5" applyFill="1" applyAlignment="1">
      <alignment vertical="top"/>
    </xf>
    <xf numFmtId="0" fontId="33" fillId="4" borderId="0" xfId="5" applyFont="1" applyFill="1" applyAlignment="1">
      <alignment vertical="top"/>
    </xf>
    <xf numFmtId="0" fontId="33" fillId="4" borderId="0" xfId="5" applyFont="1" applyFill="1" applyAlignment="1">
      <alignment horizontal="center" vertical="top" wrapText="1"/>
    </xf>
    <xf numFmtId="0" fontId="18" fillId="4" borderId="0" xfId="5" applyFont="1" applyFill="1" applyAlignment="1">
      <alignment vertical="top"/>
    </xf>
    <xf numFmtId="0" fontId="20" fillId="4" borderId="0" xfId="5" applyFont="1" applyFill="1" applyAlignment="1">
      <alignment vertical="top"/>
    </xf>
    <xf numFmtId="0" fontId="28" fillId="4" borderId="0" xfId="5" applyFont="1" applyFill="1" applyAlignment="1">
      <alignment vertical="top"/>
    </xf>
    <xf numFmtId="168" fontId="28" fillId="4" borderId="0" xfId="5" applyNumberFormat="1" applyFont="1" applyFill="1" applyAlignment="1">
      <alignment vertical="top"/>
    </xf>
    <xf numFmtId="0" fontId="34" fillId="4" borderId="0" xfId="5" applyFont="1" applyFill="1" applyAlignment="1">
      <alignment horizontal="right" vertical="top"/>
    </xf>
    <xf numFmtId="0" fontId="18" fillId="4" borderId="45" xfId="5" applyFont="1" applyFill="1" applyBorder="1" applyAlignment="1">
      <alignment vertical="top"/>
    </xf>
    <xf numFmtId="0" fontId="20" fillId="4" borderId="0" xfId="5" applyFont="1" applyFill="1" applyAlignment="1">
      <alignment horizontal="center" vertical="top"/>
    </xf>
    <xf numFmtId="0" fontId="28" fillId="4" borderId="0" xfId="5" applyFont="1" applyFill="1" applyAlignment="1">
      <alignment horizontal="center" vertical="top"/>
    </xf>
    <xf numFmtId="0" fontId="29" fillId="4" borderId="0" xfId="5" applyFont="1" applyFill="1" applyAlignment="1">
      <alignment horizontal="center" vertical="top"/>
    </xf>
    <xf numFmtId="0" fontId="26" fillId="0" borderId="0" xfId="5" applyAlignment="1">
      <alignment vertical="center"/>
    </xf>
    <xf numFmtId="0" fontId="31" fillId="0" borderId="0" xfId="5" applyFont="1" applyAlignment="1">
      <alignment vertical="center"/>
    </xf>
    <xf numFmtId="166" fontId="32" fillId="4" borderId="5" xfId="7" applyFont="1" applyFill="1" applyBorder="1" applyAlignment="1">
      <alignment horizontal="center" vertical="center"/>
    </xf>
    <xf numFmtId="166" fontId="30" fillId="4" borderId="5" xfId="7" applyFont="1" applyFill="1" applyBorder="1" applyAlignment="1">
      <alignment horizontal="center" vertical="center"/>
    </xf>
    <xf numFmtId="166" fontId="30" fillId="4" borderId="0" xfId="7" applyFont="1" applyFill="1" applyAlignment="1">
      <alignment horizontal="center" vertical="center"/>
    </xf>
    <xf numFmtId="166" fontId="30" fillId="4" borderId="28" xfId="7" applyFont="1" applyFill="1" applyBorder="1" applyAlignment="1">
      <alignment horizontal="center" vertical="center"/>
    </xf>
    <xf numFmtId="166" fontId="30" fillId="4" borderId="46" xfId="7" applyFont="1" applyFill="1" applyBorder="1" applyAlignment="1">
      <alignment horizontal="center" vertical="center"/>
    </xf>
    <xf numFmtId="166" fontId="30" fillId="4" borderId="47" xfId="7" applyFont="1" applyFill="1" applyBorder="1" applyAlignment="1">
      <alignment horizontal="center" vertical="center"/>
    </xf>
    <xf numFmtId="166" fontId="27" fillId="0" borderId="5" xfId="7" applyFont="1" applyBorder="1" applyAlignment="1">
      <alignment horizontal="center" vertical="center"/>
    </xf>
    <xf numFmtId="164" fontId="26" fillId="4" borderId="0" xfId="5" applyNumberFormat="1" applyFill="1" applyAlignment="1">
      <alignment vertical="center"/>
    </xf>
    <xf numFmtId="0" fontId="32" fillId="0" borderId="32" xfId="5" applyFont="1" applyFill="1" applyBorder="1" applyAlignment="1">
      <alignment horizontal="center" vertical="center" wrapText="1"/>
    </xf>
    <xf numFmtId="0" fontId="32" fillId="0" borderId="32" xfId="5" applyFont="1" applyFill="1" applyBorder="1" applyAlignment="1">
      <alignment horizontal="center" vertical="center"/>
    </xf>
    <xf numFmtId="0" fontId="40" fillId="4" borderId="0" xfId="5" applyFont="1" applyFill="1" applyAlignment="1">
      <alignment horizontal="center" vertical="center" wrapText="1" readingOrder="2"/>
    </xf>
    <xf numFmtId="0" fontId="32" fillId="4" borderId="50" xfId="5" applyFont="1" applyFill="1" applyBorder="1" applyAlignment="1">
      <alignment horizontal="center" vertical="center" wrapText="1"/>
    </xf>
    <xf numFmtId="0" fontId="32" fillId="4" borderId="51" xfId="5" applyFont="1" applyFill="1" applyBorder="1" applyAlignment="1">
      <alignment horizontal="center" vertical="center" wrapText="1"/>
    </xf>
    <xf numFmtId="0" fontId="32" fillId="4" borderId="40" xfId="5" applyFont="1" applyFill="1" applyBorder="1" applyAlignment="1">
      <alignment horizontal="center" vertical="center" wrapText="1"/>
    </xf>
    <xf numFmtId="0" fontId="32" fillId="4" borderId="49" xfId="5" applyFont="1" applyFill="1" applyBorder="1" applyAlignment="1">
      <alignment horizontal="center" vertical="center" wrapText="1"/>
    </xf>
    <xf numFmtId="0" fontId="32" fillId="4" borderId="38" xfId="5" applyFont="1" applyFill="1" applyBorder="1" applyAlignment="1">
      <alignment horizontal="center" vertical="center" wrapText="1"/>
    </xf>
    <xf numFmtId="0" fontId="0" fillId="0" borderId="0" xfId="0" applyAlignment="1">
      <alignment vertical="center"/>
    </xf>
    <xf numFmtId="0" fontId="32" fillId="0" borderId="31" xfId="5" applyFont="1" applyFill="1" applyBorder="1" applyAlignment="1">
      <alignment horizontal="center" vertical="center" wrapText="1"/>
    </xf>
    <xf numFmtId="0" fontId="32" fillId="0" borderId="50" xfId="5" applyFont="1" applyFill="1" applyBorder="1" applyAlignment="1">
      <alignment horizontal="center" vertical="center" wrapText="1"/>
    </xf>
    <xf numFmtId="0" fontId="32" fillId="0" borderId="50" xfId="5" applyFont="1" applyFill="1" applyBorder="1" applyAlignment="1">
      <alignment horizontal="center" vertical="center"/>
    </xf>
    <xf numFmtId="0" fontId="32" fillId="4" borderId="31" xfId="5" applyFont="1" applyFill="1" applyBorder="1" applyAlignment="1">
      <alignment horizontal="center" vertical="center" wrapText="1"/>
    </xf>
    <xf numFmtId="164" fontId="32" fillId="4" borderId="5" xfId="6" applyNumberFormat="1" applyFont="1" applyFill="1" applyBorder="1" applyAlignment="1">
      <alignment vertical="center" wrapText="1"/>
    </xf>
    <xf numFmtId="166" fontId="32" fillId="4" borderId="5" xfId="7" applyFont="1" applyFill="1" applyBorder="1" applyAlignment="1">
      <alignment vertical="center"/>
    </xf>
    <xf numFmtId="9" fontId="32" fillId="4" borderId="5" xfId="9" applyFont="1" applyFill="1" applyBorder="1" applyAlignment="1">
      <alignment horizontal="center" vertical="center"/>
    </xf>
    <xf numFmtId="164" fontId="32" fillId="4" borderId="5" xfId="6" applyNumberFormat="1" applyFont="1" applyFill="1" applyBorder="1" applyAlignment="1">
      <alignment vertical="center"/>
    </xf>
    <xf numFmtId="166" fontId="32" fillId="0" borderId="5" xfId="7" applyFont="1" applyBorder="1" applyAlignment="1">
      <alignment vertical="center"/>
    </xf>
    <xf numFmtId="166" fontId="41" fillId="4" borderId="5" xfId="7" applyFont="1" applyFill="1" applyBorder="1" applyAlignment="1">
      <alignment vertical="center"/>
    </xf>
    <xf numFmtId="166" fontId="36" fillId="0" borderId="0" xfId="7" applyFont="1" applyBorder="1" applyAlignment="1">
      <alignment vertical="center"/>
    </xf>
    <xf numFmtId="166" fontId="36" fillId="0" borderId="5" xfId="7" applyFont="1" applyBorder="1" applyAlignment="1">
      <alignment vertical="center"/>
    </xf>
    <xf numFmtId="9" fontId="30" fillId="0" borderId="5" xfId="9" applyFont="1" applyBorder="1" applyAlignment="1">
      <alignment horizontal="center" vertical="center"/>
    </xf>
    <xf numFmtId="164" fontId="30" fillId="4" borderId="5" xfId="6" applyNumberFormat="1" applyFont="1" applyFill="1" applyBorder="1" applyAlignment="1">
      <alignment vertical="center" wrapText="1"/>
    </xf>
    <xf numFmtId="0" fontId="30" fillId="4" borderId="5" xfId="5" applyFont="1" applyFill="1" applyBorder="1" applyAlignment="1">
      <alignment vertical="center"/>
    </xf>
    <xf numFmtId="166" fontId="30" fillId="0" borderId="5" xfId="7" applyFont="1" applyBorder="1" applyAlignment="1">
      <alignment vertical="center"/>
    </xf>
    <xf numFmtId="166" fontId="30" fillId="4" borderId="5" xfId="7" applyFont="1" applyFill="1" applyBorder="1" applyAlignment="1">
      <alignment vertical="center" wrapText="1"/>
    </xf>
    <xf numFmtId="168" fontId="37" fillId="0" borderId="5" xfId="8" applyNumberFormat="1" applyFont="1" applyBorder="1" applyAlignment="1">
      <alignment vertical="center"/>
    </xf>
    <xf numFmtId="168" fontId="38" fillId="0" borderId="5" xfId="8" applyNumberFormat="1" applyFont="1" applyBorder="1" applyAlignment="1">
      <alignment vertical="center"/>
    </xf>
    <xf numFmtId="9" fontId="30" fillId="4" borderId="5" xfId="9" applyFont="1" applyFill="1" applyBorder="1" applyAlignment="1">
      <alignment horizontal="center" vertical="center" wrapText="1"/>
    </xf>
    <xf numFmtId="9" fontId="32" fillId="0" borderId="5" xfId="9" applyFont="1" applyBorder="1" applyAlignment="1">
      <alignment horizontal="center" vertical="center"/>
    </xf>
    <xf numFmtId="164" fontId="30" fillId="4" borderId="5" xfId="6" applyNumberFormat="1" applyFont="1" applyFill="1" applyBorder="1" applyAlignment="1">
      <alignment vertical="center"/>
    </xf>
    <xf numFmtId="166" fontId="30" fillId="4" borderId="5" xfId="7" applyFont="1" applyFill="1" applyBorder="1" applyAlignment="1">
      <alignment vertical="center"/>
    </xf>
    <xf numFmtId="166" fontId="32" fillId="4" borderId="31" xfId="7" applyFont="1" applyFill="1" applyBorder="1" applyAlignment="1">
      <alignment vertical="center"/>
    </xf>
    <xf numFmtId="166" fontId="42" fillId="4" borderId="30" xfId="7" applyFont="1" applyFill="1" applyBorder="1" applyAlignment="1">
      <alignment vertical="center"/>
    </xf>
    <xf numFmtId="166" fontId="43" fillId="4" borderId="30" xfId="7" applyFont="1" applyFill="1" applyBorder="1" applyAlignment="1">
      <alignment vertical="center"/>
    </xf>
    <xf numFmtId="9" fontId="30" fillId="4" borderId="5" xfId="9" applyFont="1" applyFill="1" applyBorder="1" applyAlignment="1">
      <alignment horizontal="center" vertical="center"/>
    </xf>
    <xf numFmtId="164" fontId="32" fillId="4" borderId="31" xfId="6" applyNumberFormat="1" applyFont="1" applyFill="1" applyBorder="1" applyAlignment="1">
      <alignment vertical="center" wrapText="1"/>
    </xf>
    <xf numFmtId="164" fontId="30" fillId="4" borderId="31" xfId="6" applyNumberFormat="1" applyFont="1" applyFill="1" applyBorder="1" applyAlignment="1">
      <alignment vertical="center"/>
    </xf>
    <xf numFmtId="166" fontId="30" fillId="4" borderId="31" xfId="7" applyFont="1" applyFill="1" applyBorder="1" applyAlignment="1">
      <alignment vertical="center"/>
    </xf>
    <xf numFmtId="166" fontId="32" fillId="4" borderId="52" xfId="7" applyFont="1" applyFill="1" applyBorder="1" applyAlignment="1">
      <alignment vertical="center"/>
    </xf>
    <xf numFmtId="9" fontId="32" fillId="4" borderId="31" xfId="9" applyFont="1" applyFill="1" applyBorder="1" applyAlignment="1">
      <alignment horizontal="center" vertical="center"/>
    </xf>
    <xf numFmtId="164" fontId="32" fillId="4" borderId="53" xfId="6" applyNumberFormat="1" applyFont="1" applyFill="1" applyBorder="1" applyAlignment="1">
      <alignment vertical="center" wrapText="1"/>
    </xf>
    <xf numFmtId="164" fontId="32" fillId="4" borderId="43" xfId="6" applyNumberFormat="1" applyFont="1" applyFill="1" applyBorder="1" applyAlignment="1">
      <alignment vertical="center" wrapText="1"/>
    </xf>
    <xf numFmtId="164" fontId="30" fillId="4" borderId="43" xfId="6" applyNumberFormat="1" applyFont="1" applyFill="1" applyBorder="1" applyAlignment="1">
      <alignment vertical="center"/>
    </xf>
    <xf numFmtId="164" fontId="32" fillId="4" borderId="43" xfId="6" applyNumberFormat="1" applyFont="1" applyFill="1" applyBorder="1" applyAlignment="1">
      <alignment vertical="center"/>
    </xf>
    <xf numFmtId="166" fontId="32" fillId="4" borderId="42" xfId="7" applyFont="1" applyFill="1" applyBorder="1" applyAlignment="1">
      <alignment vertical="center"/>
    </xf>
    <xf numFmtId="166" fontId="32" fillId="4" borderId="44" xfId="7" applyFont="1" applyFill="1" applyBorder="1" applyAlignment="1">
      <alignment vertical="center"/>
    </xf>
    <xf numFmtId="164" fontId="32" fillId="4" borderId="41" xfId="6" applyNumberFormat="1" applyFont="1" applyFill="1" applyBorder="1" applyAlignment="1">
      <alignment vertical="center"/>
    </xf>
    <xf numFmtId="0" fontId="28" fillId="4" borderId="0" xfId="5" applyFont="1" applyFill="1" applyBorder="1" applyAlignment="1">
      <alignment vertical="center"/>
    </xf>
    <xf numFmtId="164" fontId="30" fillId="4" borderId="0" xfId="6" applyNumberFormat="1" applyFont="1" applyFill="1" applyAlignment="1">
      <alignment vertical="center"/>
    </xf>
    <xf numFmtId="0" fontId="39" fillId="4" borderId="0" xfId="5" applyFont="1" applyFill="1" applyAlignment="1">
      <alignment vertical="center"/>
    </xf>
    <xf numFmtId="168" fontId="39" fillId="4" borderId="0" xfId="5" applyNumberFormat="1" applyFont="1" applyFill="1" applyAlignment="1">
      <alignment vertical="center"/>
    </xf>
    <xf numFmtId="164" fontId="39" fillId="4" borderId="0" xfId="6" applyNumberFormat="1" applyFont="1" applyFill="1" applyAlignment="1">
      <alignment vertical="center"/>
    </xf>
    <xf numFmtId="164" fontId="28" fillId="4" borderId="0" xfId="6" applyNumberFormat="1" applyFont="1" applyFill="1" applyAlignment="1">
      <alignment vertical="center"/>
    </xf>
    <xf numFmtId="164" fontId="28" fillId="4" borderId="0" xfId="5" applyNumberFormat="1" applyFont="1" applyFill="1" applyAlignment="1">
      <alignment vertical="center"/>
    </xf>
    <xf numFmtId="0" fontId="33" fillId="4" borderId="0" xfId="5" applyFont="1" applyFill="1" applyAlignment="1">
      <alignment horizontal="center" vertical="center" wrapText="1"/>
    </xf>
    <xf numFmtId="0" fontId="29" fillId="4" borderId="0" xfId="5" applyFont="1" applyFill="1" applyAlignment="1">
      <alignment vertical="center"/>
    </xf>
    <xf numFmtId="169" fontId="28" fillId="4" borderId="0" xfId="5" applyNumberFormat="1" applyFont="1" applyFill="1" applyAlignment="1">
      <alignment vertical="center"/>
    </xf>
    <xf numFmtId="168" fontId="28" fillId="4" borderId="0" xfId="5" applyNumberFormat="1" applyFont="1" applyFill="1" applyAlignment="1">
      <alignment vertical="center"/>
    </xf>
    <xf numFmtId="0" fontId="32" fillId="0" borderId="0" xfId="5" applyFont="1" applyAlignment="1">
      <alignment horizontal="left" vertical="center"/>
    </xf>
    <xf numFmtId="0" fontId="30" fillId="0" borderId="0" xfId="5" applyFont="1" applyAlignment="1">
      <alignment horizontal="center" vertical="center"/>
    </xf>
    <xf numFmtId="0" fontId="32" fillId="4" borderId="48" xfId="5" applyFont="1" applyFill="1" applyBorder="1" applyAlignment="1">
      <alignment horizontal="center" vertical="center" wrapText="1"/>
    </xf>
    <xf numFmtId="0" fontId="32" fillId="4" borderId="50" xfId="5" applyFont="1" applyFill="1" applyBorder="1" applyAlignment="1">
      <alignment horizontal="center" vertical="center"/>
    </xf>
    <xf numFmtId="0" fontId="32" fillId="4" borderId="39" xfId="5" applyFont="1" applyFill="1" applyBorder="1" applyAlignment="1">
      <alignment horizontal="center" vertical="center" wrapText="1"/>
    </xf>
    <xf numFmtId="0" fontId="32" fillId="4" borderId="32" xfId="5" applyFont="1" applyFill="1" applyBorder="1" applyAlignment="1">
      <alignment horizontal="center" vertical="center"/>
    </xf>
    <xf numFmtId="0" fontId="30" fillId="4" borderId="5" xfId="5" applyFont="1" applyFill="1" applyBorder="1" applyAlignment="1">
      <alignment vertical="center" wrapText="1"/>
    </xf>
    <xf numFmtId="168" fontId="30" fillId="4" borderId="5" xfId="6" applyNumberFormat="1" applyFont="1" applyFill="1" applyBorder="1" applyAlignment="1">
      <alignment vertical="center"/>
    </xf>
    <xf numFmtId="168" fontId="30" fillId="3" borderId="5" xfId="6" applyNumberFormat="1" applyFont="1" applyFill="1" applyBorder="1" applyAlignment="1">
      <alignment vertical="center"/>
    </xf>
    <xf numFmtId="164" fontId="12" fillId="4" borderId="0" xfId="6" applyNumberFormat="1" applyFont="1" applyFill="1" applyAlignment="1">
      <alignment vertical="center"/>
    </xf>
    <xf numFmtId="164" fontId="0" fillId="0" borderId="0" xfId="1" applyNumberFormat="1" applyFont="1"/>
    <xf numFmtId="0" fontId="33" fillId="4" borderId="0" xfId="0" applyFont="1" applyFill="1" applyAlignment="1">
      <alignment wrapText="1"/>
    </xf>
    <xf numFmtId="0" fontId="32" fillId="4" borderId="0" xfId="0" applyFont="1" applyFill="1" applyAlignment="1">
      <alignment horizontal="center"/>
    </xf>
    <xf numFmtId="0" fontId="32" fillId="4" borderId="0" xfId="0" applyFont="1" applyFill="1" applyBorder="1" applyAlignment="1">
      <alignment horizontal="center"/>
    </xf>
    <xf numFmtId="0" fontId="30" fillId="4" borderId="0" xfId="0" applyFont="1" applyFill="1"/>
    <xf numFmtId="0" fontId="33" fillId="4" borderId="0" xfId="0" applyFont="1" applyFill="1" applyAlignment="1">
      <alignment vertical="center"/>
    </xf>
    <xf numFmtId="0" fontId="30" fillId="4" borderId="0" xfId="0" applyFont="1" applyFill="1" applyAlignment="1">
      <alignment vertical="center"/>
    </xf>
    <xf numFmtId="0" fontId="32" fillId="4" borderId="0" xfId="0" applyFont="1" applyFill="1" applyAlignment="1">
      <alignment vertical="center"/>
    </xf>
    <xf numFmtId="168" fontId="30" fillId="4" borderId="0" xfId="0" applyNumberFormat="1" applyFont="1" applyFill="1"/>
    <xf numFmtId="0" fontId="30" fillId="4" borderId="0" xfId="0" applyFont="1" applyFill="1" applyBorder="1"/>
    <xf numFmtId="169" fontId="30" fillId="4" borderId="0" xfId="0" applyNumberFormat="1" applyFont="1" applyFill="1"/>
    <xf numFmtId="0" fontId="33" fillId="4" borderId="0" xfId="0" applyFont="1" applyFill="1" applyBorder="1" applyAlignment="1">
      <alignment horizontal="left" wrapText="1"/>
    </xf>
    <xf numFmtId="0" fontId="30" fillId="4" borderId="0" xfId="0" applyFont="1" applyFill="1" applyAlignment="1">
      <alignment horizontal="center"/>
    </xf>
    <xf numFmtId="0" fontId="31" fillId="0" borderId="0" xfId="0" applyFont="1" applyAlignment="1">
      <alignment horizontal="center"/>
    </xf>
    <xf numFmtId="0" fontId="31" fillId="0" borderId="37" xfId="0" applyFont="1" applyBorder="1" applyAlignment="1">
      <alignment horizontal="center"/>
    </xf>
    <xf numFmtId="0" fontId="0" fillId="0" borderId="0" xfId="0" applyAlignment="1"/>
    <xf numFmtId="164" fontId="46" fillId="4" borderId="5" xfId="1" applyNumberFormat="1" applyFont="1" applyFill="1" applyBorder="1" applyAlignment="1">
      <alignment horizontal="center"/>
    </xf>
    <xf numFmtId="41" fontId="46" fillId="4" borderId="5" xfId="4" applyFont="1" applyFill="1" applyBorder="1" applyAlignment="1">
      <alignment horizontal="center"/>
    </xf>
    <xf numFmtId="10" fontId="46" fillId="4" borderId="5" xfId="1" applyNumberFormat="1" applyFont="1" applyFill="1" applyBorder="1" applyAlignment="1">
      <alignment horizontal="center"/>
    </xf>
    <xf numFmtId="168" fontId="30" fillId="0" borderId="5" xfId="1" applyNumberFormat="1" applyFont="1" applyBorder="1" applyAlignment="1"/>
    <xf numFmtId="168" fontId="47" fillId="0" borderId="5" xfId="1" applyNumberFormat="1" applyFont="1" applyBorder="1" applyAlignment="1">
      <alignment horizontal="center"/>
    </xf>
    <xf numFmtId="164" fontId="30" fillId="0" borderId="5" xfId="1" applyNumberFormat="1" applyFont="1" applyBorder="1" applyAlignment="1"/>
    <xf numFmtId="41" fontId="30" fillId="0" borderId="5" xfId="4" applyFont="1" applyBorder="1"/>
    <xf numFmtId="164" fontId="47" fillId="4" borderId="5" xfId="1" applyNumberFormat="1" applyFont="1" applyFill="1" applyBorder="1" applyAlignment="1">
      <alignment horizontal="center"/>
    </xf>
    <xf numFmtId="10" fontId="48" fillId="4" borderId="5" xfId="2" applyNumberFormat="1" applyFont="1" applyFill="1" applyBorder="1" applyAlignment="1">
      <alignment horizontal="center"/>
    </xf>
    <xf numFmtId="168" fontId="48" fillId="0" borderId="0" xfId="1" applyNumberFormat="1" applyFont="1" applyAlignment="1">
      <alignment horizontal="center"/>
    </xf>
    <xf numFmtId="41" fontId="30" fillId="0" borderId="5" xfId="4" applyFont="1" applyBorder="1" applyAlignment="1">
      <alignment horizontal="center"/>
    </xf>
    <xf numFmtId="164" fontId="44" fillId="4" borderId="5" xfId="1" applyNumberFormat="1" applyFont="1" applyFill="1" applyBorder="1" applyAlignment="1">
      <alignment horizontal="center"/>
    </xf>
    <xf numFmtId="164" fontId="48" fillId="4" borderId="5" xfId="1" applyNumberFormat="1" applyFont="1" applyFill="1" applyBorder="1" applyAlignment="1">
      <alignment horizontal="center"/>
    </xf>
    <xf numFmtId="41" fontId="0" fillId="0" borderId="5" xfId="4" applyFont="1" applyBorder="1"/>
    <xf numFmtId="10" fontId="47" fillId="4" borderId="5" xfId="1" applyNumberFormat="1" applyFont="1" applyFill="1" applyBorder="1" applyAlignment="1">
      <alignment horizontal="center"/>
    </xf>
    <xf numFmtId="164" fontId="46" fillId="4" borderId="32" xfId="1" applyNumberFormat="1" applyFont="1" applyFill="1" applyBorder="1" applyAlignment="1">
      <alignment horizontal="center"/>
    </xf>
    <xf numFmtId="41" fontId="46" fillId="4" borderId="32" xfId="4" applyFont="1" applyFill="1" applyBorder="1" applyAlignment="1">
      <alignment horizontal="center"/>
    </xf>
    <xf numFmtId="169" fontId="30" fillId="4" borderId="0" xfId="2" applyNumberFormat="1" applyFont="1" applyFill="1" applyAlignment="1">
      <alignment horizontal="center"/>
    </xf>
    <xf numFmtId="169" fontId="50" fillId="4" borderId="0" xfId="2" applyNumberFormat="1" applyFont="1" applyFill="1" applyAlignment="1"/>
    <xf numFmtId="169" fontId="30" fillId="4" borderId="0" xfId="2" applyNumberFormat="1" applyFont="1" applyFill="1" applyAlignment="1"/>
    <xf numFmtId="169" fontId="51" fillId="4" borderId="0" xfId="2" applyNumberFormat="1" applyFont="1" applyFill="1" applyAlignment="1"/>
    <xf numFmtId="0" fontId="52" fillId="4" borderId="0" xfId="0" applyFont="1" applyFill="1" applyAlignment="1"/>
    <xf numFmtId="0" fontId="39" fillId="4" borderId="0" xfId="0" applyFont="1" applyFill="1" applyAlignment="1"/>
    <xf numFmtId="164" fontId="12" fillId="4" borderId="0" xfId="1" applyNumberFormat="1" applyFont="1" applyFill="1" applyAlignment="1"/>
    <xf numFmtId="168" fontId="39" fillId="4" borderId="0" xfId="0" applyNumberFormat="1" applyFont="1" applyFill="1" applyAlignment="1"/>
    <xf numFmtId="0" fontId="0" fillId="4" borderId="0" xfId="0" applyFill="1" applyAlignment="1"/>
    <xf numFmtId="164" fontId="30" fillId="4" borderId="0" xfId="1" applyNumberFormat="1" applyFont="1" applyFill="1" applyAlignment="1"/>
    <xf numFmtId="0" fontId="31" fillId="4" borderId="0" xfId="0" applyFont="1" applyFill="1" applyAlignment="1"/>
    <xf numFmtId="0" fontId="30" fillId="4" borderId="0" xfId="0" applyFont="1" applyFill="1" applyAlignment="1"/>
    <xf numFmtId="169" fontId="32" fillId="4" borderId="0" xfId="2" applyNumberFormat="1" applyFont="1" applyFill="1" applyAlignment="1">
      <alignment horizontal="center"/>
    </xf>
    <xf numFmtId="168" fontId="30" fillId="4" borderId="0" xfId="2" applyNumberFormat="1" applyFont="1" applyFill="1" applyAlignment="1"/>
    <xf numFmtId="164" fontId="31" fillId="4" borderId="0" xfId="0" applyNumberFormat="1" applyFont="1" applyFill="1" applyAlignment="1"/>
    <xf numFmtId="0" fontId="27" fillId="4" borderId="0" xfId="0" applyFont="1" applyFill="1" applyAlignment="1"/>
    <xf numFmtId="168" fontId="30" fillId="4" borderId="0" xfId="0" applyNumberFormat="1" applyFont="1" applyFill="1" applyAlignment="1"/>
    <xf numFmtId="169" fontId="30" fillId="4" borderId="0" xfId="0" applyNumberFormat="1" applyFont="1" applyFill="1" applyAlignment="1"/>
    <xf numFmtId="164" fontId="32" fillId="4" borderId="5" xfId="1" applyNumberFormat="1" applyFont="1" applyFill="1" applyBorder="1" applyAlignment="1"/>
    <xf numFmtId="164" fontId="32" fillId="4" borderId="5" xfId="1" applyNumberFormat="1" applyFont="1" applyFill="1" applyBorder="1" applyAlignment="1">
      <alignment horizontal="center"/>
    </xf>
    <xf numFmtId="164" fontId="32" fillId="4" borderId="5" xfId="1" applyNumberFormat="1" applyFont="1" applyFill="1" applyBorder="1" applyAlignment="1">
      <alignment horizontal="right"/>
    </xf>
    <xf numFmtId="41" fontId="30" fillId="4" borderId="5" xfId="4" applyFont="1" applyFill="1" applyBorder="1" applyAlignment="1"/>
    <xf numFmtId="164" fontId="30" fillId="4" borderId="5" xfId="1" applyNumberFormat="1" applyFont="1" applyFill="1" applyBorder="1" applyAlignment="1"/>
    <xf numFmtId="164" fontId="30" fillId="4" borderId="46" xfId="1" applyNumberFormat="1" applyFont="1" applyFill="1" applyBorder="1" applyAlignment="1"/>
    <xf numFmtId="164" fontId="35" fillId="4" borderId="5" xfId="1" applyNumberFormat="1" applyFont="1" applyFill="1" applyBorder="1" applyAlignment="1"/>
    <xf numFmtId="168" fontId="30" fillId="4" borderId="5" xfId="1" applyNumberFormat="1" applyFont="1" applyFill="1" applyBorder="1" applyAlignment="1"/>
    <xf numFmtId="164" fontId="39" fillId="4" borderId="0" xfId="1" applyNumberFormat="1" applyFont="1" applyFill="1" applyAlignment="1"/>
    <xf numFmtId="169" fontId="39" fillId="4" borderId="0" xfId="0" applyNumberFormat="1" applyFont="1" applyFill="1" applyAlignment="1"/>
    <xf numFmtId="0" fontId="32" fillId="4" borderId="5" xfId="0" applyFont="1" applyFill="1" applyBorder="1" applyAlignment="1">
      <alignment horizontal="center" vertical="center" wrapText="1"/>
    </xf>
    <xf numFmtId="0" fontId="32" fillId="4" borderId="5" xfId="0" applyFont="1" applyFill="1" applyBorder="1" applyAlignment="1">
      <alignment horizontal="left" vertical="center" wrapText="1"/>
    </xf>
    <xf numFmtId="164" fontId="32" fillId="4" borderId="5" xfId="1" applyNumberFormat="1" applyFont="1" applyFill="1" applyBorder="1" applyAlignment="1">
      <alignment horizontal="left" vertical="center" wrapText="1"/>
    </xf>
    <xf numFmtId="0" fontId="30" fillId="4" borderId="5" xfId="0" applyFont="1" applyFill="1" applyBorder="1" applyAlignment="1">
      <alignment vertical="center"/>
    </xf>
    <xf numFmtId="49" fontId="30" fillId="4" borderId="5" xfId="0" applyNumberFormat="1" applyFont="1" applyFill="1" applyBorder="1" applyAlignment="1">
      <alignment vertical="center"/>
    </xf>
    <xf numFmtId="0" fontId="30" fillId="4" borderId="5" xfId="0" applyFont="1" applyFill="1" applyBorder="1" applyAlignment="1">
      <alignment horizontal="center" vertical="center"/>
    </xf>
    <xf numFmtId="164" fontId="32" fillId="4" borderId="5" xfId="1" applyNumberFormat="1" applyFont="1" applyFill="1" applyBorder="1" applyAlignment="1">
      <alignment horizontal="left" vertical="center"/>
    </xf>
    <xf numFmtId="0" fontId="32" fillId="4" borderId="5" xfId="0" applyFont="1" applyFill="1" applyBorder="1" applyAlignment="1">
      <alignment horizontal="center" vertical="center"/>
    </xf>
    <xf numFmtId="164" fontId="30" fillId="4" borderId="5" xfId="1" applyNumberFormat="1" applyFont="1" applyFill="1" applyBorder="1" applyAlignment="1">
      <alignment horizontal="left" vertical="center"/>
    </xf>
    <xf numFmtId="0" fontId="30" fillId="4" borderId="0" xfId="0" applyFont="1" applyFill="1" applyBorder="1" applyAlignment="1">
      <alignment horizontal="center" vertical="center"/>
    </xf>
    <xf numFmtId="0" fontId="49" fillId="4" borderId="0" xfId="0" applyFont="1" applyFill="1" applyAlignment="1">
      <alignment vertical="center"/>
    </xf>
    <xf numFmtId="0" fontId="50" fillId="4" borderId="0" xfId="0" applyFont="1" applyFill="1" applyAlignment="1">
      <alignment vertical="center"/>
    </xf>
    <xf numFmtId="0" fontId="52" fillId="4" borderId="0" xfId="0" applyFont="1" applyFill="1" applyAlignment="1">
      <alignment vertical="center"/>
    </xf>
    <xf numFmtId="0" fontId="0" fillId="4" borderId="0" xfId="0" applyFill="1" applyAlignment="1">
      <alignment vertical="center"/>
    </xf>
    <xf numFmtId="0" fontId="31" fillId="4" borderId="0" xfId="0" applyFont="1" applyFill="1" applyAlignment="1">
      <alignment vertical="center"/>
    </xf>
    <xf numFmtId="0" fontId="30" fillId="4" borderId="0" xfId="0" applyFont="1" applyFill="1" applyBorder="1" applyAlignment="1">
      <alignment vertical="center"/>
    </xf>
    <xf numFmtId="0" fontId="32" fillId="4" borderId="0" xfId="0" applyFont="1" applyFill="1" applyAlignment="1">
      <alignment horizontal="center" vertical="center"/>
    </xf>
    <xf numFmtId="164" fontId="32" fillId="4" borderId="5" xfId="1" applyNumberFormat="1" applyFont="1" applyFill="1" applyBorder="1" applyAlignment="1">
      <alignment horizontal="center" vertical="center" wrapText="1"/>
    </xf>
    <xf numFmtId="164" fontId="32" fillId="4" borderId="5" xfId="1" applyNumberFormat="1" applyFont="1" applyFill="1" applyBorder="1" applyAlignment="1">
      <alignment vertical="center"/>
    </xf>
    <xf numFmtId="164" fontId="30" fillId="4" borderId="5" xfId="1" applyNumberFormat="1" applyFont="1" applyFill="1" applyBorder="1" applyAlignment="1">
      <alignment horizontal="center" vertical="center" wrapText="1"/>
    </xf>
    <xf numFmtId="164" fontId="30" fillId="4" borderId="5" xfId="1" applyNumberFormat="1" applyFont="1" applyFill="1" applyBorder="1" applyAlignment="1">
      <alignment vertical="center"/>
    </xf>
    <xf numFmtId="164" fontId="30" fillId="4" borderId="5" xfId="1" applyNumberFormat="1" applyFont="1" applyFill="1" applyBorder="1" applyAlignment="1">
      <alignment horizontal="center" vertical="center"/>
    </xf>
    <xf numFmtId="164" fontId="30" fillId="4" borderId="5" xfId="1" applyNumberFormat="1" applyFont="1" applyFill="1" applyBorder="1" applyAlignment="1">
      <alignment vertical="center" wrapText="1"/>
    </xf>
    <xf numFmtId="164" fontId="32" fillId="4" borderId="5" xfId="1" applyNumberFormat="1" applyFont="1" applyFill="1" applyBorder="1" applyAlignment="1">
      <alignment horizontal="center" vertical="center"/>
    </xf>
    <xf numFmtId="164" fontId="32" fillId="4" borderId="5" xfId="1" applyNumberFormat="1" applyFont="1" applyFill="1" applyBorder="1" applyAlignment="1">
      <alignment vertical="center" wrapText="1"/>
    </xf>
    <xf numFmtId="0" fontId="30" fillId="4" borderId="5" xfId="0" applyFont="1" applyFill="1" applyBorder="1" applyAlignment="1">
      <alignment vertical="center" wrapText="1"/>
    </xf>
    <xf numFmtId="168" fontId="30" fillId="3" borderId="5" xfId="1" applyNumberFormat="1" applyFont="1" applyFill="1" applyBorder="1" applyAlignment="1">
      <alignment vertical="center"/>
    </xf>
    <xf numFmtId="168" fontId="30" fillId="3" borderId="5" xfId="1" applyNumberFormat="1" applyFont="1" applyFill="1" applyBorder="1"/>
    <xf numFmtId="168" fontId="30" fillId="4" borderId="5" xfId="1" applyNumberFormat="1" applyFont="1" applyFill="1" applyBorder="1"/>
    <xf numFmtId="0" fontId="16" fillId="0" borderId="0" xfId="0" applyFont="1" applyAlignment="1">
      <alignment horizontal="center" vertical="center"/>
    </xf>
    <xf numFmtId="0" fontId="3" fillId="0" borderId="5"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0" fillId="0" borderId="0" xfId="0" applyBorder="1" applyAlignment="1">
      <alignment horizontal="center"/>
    </xf>
    <xf numFmtId="0" fontId="0" fillId="0" borderId="0" xfId="0" applyAlignment="1">
      <alignment horizontal="center"/>
    </xf>
    <xf numFmtId="0" fontId="13"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7" fillId="3" borderId="17" xfId="0" applyFont="1" applyFill="1" applyBorder="1" applyAlignment="1">
      <alignment horizontal="left" vertical="center" wrapText="1" indent="1"/>
    </xf>
    <xf numFmtId="0" fontId="17" fillId="3" borderId="18" xfId="0" applyFont="1" applyFill="1" applyBorder="1" applyAlignment="1">
      <alignment horizontal="left" vertical="center" wrapText="1" indent="1"/>
    </xf>
    <xf numFmtId="0" fontId="17" fillId="3" borderId="15" xfId="0" applyFont="1" applyFill="1" applyBorder="1" applyAlignment="1">
      <alignment horizontal="left" vertical="center" wrapText="1" indent="1"/>
    </xf>
    <xf numFmtId="0" fontId="17" fillId="3" borderId="13" xfId="0" applyFont="1" applyFill="1" applyBorder="1" applyAlignment="1">
      <alignment horizontal="left" wrapText="1" indent="1"/>
    </xf>
    <xf numFmtId="0" fontId="17" fillId="3" borderId="13" xfId="0" applyFont="1" applyFill="1" applyBorder="1" applyAlignment="1">
      <alignment horizontal="left" vertical="center" wrapText="1" indent="1"/>
    </xf>
    <xf numFmtId="0" fontId="17" fillId="3" borderId="19" xfId="0" applyFont="1" applyFill="1" applyBorder="1" applyAlignment="1">
      <alignment horizontal="left" vertical="center" wrapText="1" indent="1"/>
    </xf>
    <xf numFmtId="0" fontId="17" fillId="3" borderId="16" xfId="0" applyFont="1" applyFill="1" applyBorder="1" applyAlignment="1">
      <alignment horizontal="left" vertical="center" wrapText="1" indent="1"/>
    </xf>
    <xf numFmtId="0" fontId="17" fillId="3" borderId="14"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3" fillId="2" borderId="12" xfId="0" applyFont="1" applyFill="1" applyBorder="1" applyAlignment="1">
      <alignment horizontal="left" vertical="center" wrapText="1" inden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6" fillId="4" borderId="13" xfId="0" applyFont="1" applyFill="1" applyBorder="1" applyAlignment="1">
      <alignment horizontal="left" vertical="center" wrapText="1" indent="1"/>
    </xf>
    <xf numFmtId="0" fontId="3" fillId="2" borderId="20" xfId="0" applyFont="1" applyFill="1" applyBorder="1" applyAlignment="1">
      <alignment horizontal="left" vertical="center" wrapText="1" indent="1"/>
    </xf>
    <xf numFmtId="0" fontId="3" fillId="2" borderId="22" xfId="0" applyFont="1" applyFill="1" applyBorder="1" applyAlignment="1">
      <alignment horizontal="left" vertical="center" wrapText="1" indent="1"/>
    </xf>
    <xf numFmtId="0" fontId="17" fillId="3" borderId="23" xfId="0" applyFont="1" applyFill="1" applyBorder="1" applyAlignment="1">
      <alignment horizontal="left" wrapText="1" indent="1"/>
    </xf>
    <xf numFmtId="0" fontId="17" fillId="3" borderId="0" xfId="0" applyFont="1" applyFill="1" applyBorder="1" applyAlignment="1">
      <alignment horizontal="left" wrapText="1" indent="1"/>
    </xf>
    <xf numFmtId="0" fontId="17" fillId="3" borderId="12" xfId="0" applyFont="1" applyFill="1" applyBorder="1" applyAlignment="1">
      <alignment horizontal="left" wrapText="1" indent="1"/>
    </xf>
    <xf numFmtId="164" fontId="32" fillId="4" borderId="5" xfId="1" applyNumberFormat="1" applyFont="1" applyFill="1" applyBorder="1" applyAlignment="1">
      <alignment horizontal="center" vertical="center"/>
    </xf>
    <xf numFmtId="0" fontId="40" fillId="4" borderId="0" xfId="0" applyFont="1" applyFill="1" applyAlignment="1">
      <alignment horizontal="center" wrapText="1" readingOrder="2"/>
    </xf>
    <xf numFmtId="0" fontId="27" fillId="0" borderId="50" xfId="0" applyFont="1" applyFill="1" applyBorder="1" applyAlignment="1">
      <alignment horizontal="center" vertical="center" wrapText="1"/>
    </xf>
    <xf numFmtId="0" fontId="27" fillId="0" borderId="32" xfId="0" applyFont="1" applyFill="1" applyBorder="1" applyAlignment="1">
      <alignment horizontal="center" vertical="center" wrapText="1"/>
    </xf>
    <xf numFmtId="0" fontId="32" fillId="4" borderId="50" xfId="0" applyFont="1" applyFill="1" applyBorder="1" applyAlignment="1">
      <alignment horizontal="center" vertical="center" wrapText="1"/>
    </xf>
    <xf numFmtId="0" fontId="32" fillId="4" borderId="52" xfId="0" applyFont="1" applyFill="1" applyBorder="1" applyAlignment="1">
      <alignment horizontal="center" vertical="center" wrapText="1"/>
    </xf>
    <xf numFmtId="0" fontId="32" fillId="4" borderId="50" xfId="0" applyFont="1" applyFill="1" applyBorder="1" applyAlignment="1">
      <alignment horizontal="center" wrapText="1"/>
    </xf>
    <xf numFmtId="0" fontId="32" fillId="4" borderId="52" xfId="0" applyFont="1" applyFill="1" applyBorder="1" applyAlignment="1">
      <alignment horizontal="center" wrapText="1"/>
    </xf>
    <xf numFmtId="0" fontId="27" fillId="0" borderId="5" xfId="0" applyFont="1" applyFill="1" applyBorder="1" applyAlignment="1">
      <alignment horizontal="center" wrapText="1"/>
    </xf>
    <xf numFmtId="0" fontId="32" fillId="4" borderId="51" xfId="0" applyFont="1" applyFill="1" applyBorder="1" applyAlignment="1">
      <alignment horizontal="center" wrapText="1"/>
    </xf>
    <xf numFmtId="0" fontId="32" fillId="4" borderId="55" xfId="0" applyFont="1" applyFill="1" applyBorder="1" applyAlignment="1">
      <alignment horizontal="center" wrapText="1"/>
    </xf>
    <xf numFmtId="0" fontId="32" fillId="4" borderId="54" xfId="0" applyFont="1" applyFill="1" applyBorder="1" applyAlignment="1">
      <alignment horizontal="center" vertical="center"/>
    </xf>
    <xf numFmtId="0" fontId="32" fillId="4" borderId="45" xfId="0" applyFont="1" applyFill="1" applyBorder="1" applyAlignment="1">
      <alignment horizontal="center" vertical="center"/>
    </xf>
    <xf numFmtId="0" fontId="40" fillId="4" borderId="0" xfId="0" applyFont="1" applyFill="1" applyAlignment="1">
      <alignment horizontal="center" vertical="center" wrapText="1" readingOrder="2"/>
    </xf>
    <xf numFmtId="0" fontId="33" fillId="4" borderId="0" xfId="0" applyFont="1" applyFill="1" applyAlignment="1">
      <alignment horizontal="center"/>
    </xf>
    <xf numFmtId="0" fontId="32" fillId="4" borderId="5" xfId="0" applyFont="1" applyFill="1" applyBorder="1" applyAlignment="1">
      <alignment horizontal="center" vertical="center" wrapText="1"/>
    </xf>
    <xf numFmtId="0" fontId="32" fillId="4" borderId="5" xfId="0" applyFont="1" applyFill="1" applyBorder="1" applyAlignment="1">
      <alignment horizontal="center" vertical="center"/>
    </xf>
    <xf numFmtId="0" fontId="32" fillId="4" borderId="5" xfId="0" applyFont="1" applyFill="1" applyBorder="1" applyAlignment="1">
      <alignment horizontal="center" wrapText="1"/>
    </xf>
    <xf numFmtId="0" fontId="27" fillId="0" borderId="31"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40" fillId="4" borderId="0" xfId="0" applyFont="1" applyFill="1" applyAlignment="1">
      <alignment horizontal="center" readingOrder="2"/>
    </xf>
    <xf numFmtId="0" fontId="33" fillId="4" borderId="0" xfId="0" applyFont="1" applyFill="1" applyAlignment="1">
      <alignment horizontal="center" vertical="center" wrapText="1"/>
    </xf>
    <xf numFmtId="0" fontId="45" fillId="4" borderId="0" xfId="0" applyFont="1" applyFill="1" applyBorder="1" applyAlignment="1">
      <alignment horizontal="center" vertical="center"/>
    </xf>
    <xf numFmtId="0" fontId="33" fillId="4" borderId="0" xfId="0" applyFont="1" applyFill="1" applyBorder="1" applyAlignment="1">
      <alignment horizontal="left" wrapText="1"/>
    </xf>
    <xf numFmtId="0" fontId="27" fillId="0" borderId="5" xfId="0" applyFont="1" applyFill="1" applyBorder="1" applyAlignment="1">
      <alignment horizontal="center" vertical="center" wrapText="1"/>
    </xf>
    <xf numFmtId="0" fontId="27" fillId="0" borderId="5" xfId="0" applyFont="1" applyFill="1" applyBorder="1" applyAlignment="1">
      <alignment horizontal="center" vertical="center"/>
    </xf>
    <xf numFmtId="0" fontId="18" fillId="4" borderId="0" xfId="5" applyFont="1" applyFill="1" applyAlignment="1">
      <alignment horizontal="center" vertical="top"/>
    </xf>
    <xf numFmtId="0" fontId="40" fillId="4" borderId="0" xfId="5" applyFont="1" applyFill="1" applyAlignment="1">
      <alignment horizontal="center" vertical="center" wrapText="1" readingOrder="2"/>
    </xf>
    <xf numFmtId="0" fontId="18" fillId="4" borderId="0" xfId="5" applyFont="1" applyFill="1" applyAlignment="1">
      <alignment horizontal="center" vertical="center"/>
    </xf>
    <xf numFmtId="0" fontId="27" fillId="0" borderId="31" xfId="5" applyFont="1" applyFill="1" applyBorder="1" applyAlignment="1">
      <alignment horizontal="center" vertical="center" wrapText="1"/>
    </xf>
    <xf numFmtId="0" fontId="27" fillId="0" borderId="32" xfId="5" applyFont="1" applyFill="1" applyBorder="1" applyAlignment="1">
      <alignment horizontal="center" vertical="center" wrapText="1"/>
    </xf>
    <xf numFmtId="164" fontId="32" fillId="4" borderId="28" xfId="6" applyNumberFormat="1" applyFont="1" applyFill="1" applyBorder="1" applyAlignment="1">
      <alignment horizontal="center" vertical="center"/>
    </xf>
    <xf numFmtId="164" fontId="32" fillId="4" borderId="29" xfId="6" applyNumberFormat="1" applyFont="1" applyFill="1" applyBorder="1" applyAlignment="1">
      <alignment horizontal="center" vertical="center"/>
    </xf>
    <xf numFmtId="164" fontId="32" fillId="4" borderId="30" xfId="6" applyNumberFormat="1" applyFont="1" applyFill="1" applyBorder="1" applyAlignment="1">
      <alignment horizontal="center" vertical="center"/>
    </xf>
    <xf numFmtId="0" fontId="32" fillId="0" borderId="31" xfId="5" applyFont="1" applyFill="1" applyBorder="1" applyAlignment="1">
      <alignment horizontal="center" vertical="center" wrapText="1"/>
    </xf>
    <xf numFmtId="0" fontId="32" fillId="0" borderId="32" xfId="5" applyFont="1" applyFill="1" applyBorder="1" applyAlignment="1">
      <alignment horizontal="center" vertical="center" wrapText="1"/>
    </xf>
    <xf numFmtId="164" fontId="18" fillId="0" borderId="7" xfId="1" applyNumberFormat="1" applyFont="1" applyFill="1" applyBorder="1" applyAlignment="1">
      <alignment horizontal="center" vertical="center" wrapText="1"/>
    </xf>
    <xf numFmtId="164" fontId="20" fillId="0" borderId="7" xfId="1" applyNumberFormat="1" applyFont="1" applyFill="1" applyBorder="1" applyAlignment="1">
      <alignment horizontal="center" vertical="center" wrapText="1"/>
    </xf>
    <xf numFmtId="0" fontId="18" fillId="0" borderId="36" xfId="0" applyFont="1" applyFill="1" applyBorder="1" applyAlignment="1">
      <alignment vertical="center" wrapText="1"/>
    </xf>
    <xf numFmtId="0" fontId="18" fillId="0" borderId="7" xfId="0" applyFont="1" applyFill="1" applyBorder="1" applyAlignment="1">
      <alignment vertical="center" wrapText="1"/>
    </xf>
    <xf numFmtId="3" fontId="18" fillId="0" borderId="7" xfId="0"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1" fontId="18" fillId="0" borderId="7" xfId="0" applyNumberFormat="1" applyFont="1" applyFill="1" applyBorder="1" applyAlignment="1">
      <alignment horizontal="center" vertical="center" wrapText="1"/>
    </xf>
    <xf numFmtId="3" fontId="20" fillId="0" borderId="7" xfId="0" applyNumberFormat="1" applyFont="1" applyFill="1" applyBorder="1" applyAlignment="1">
      <alignment horizontal="left" vertical="center" wrapText="1" indent="1"/>
    </xf>
    <xf numFmtId="1" fontId="20" fillId="0" borderId="7" xfId="1" applyNumberFormat="1" applyFont="1" applyFill="1" applyBorder="1" applyAlignment="1">
      <alignment horizontal="center" vertical="center" wrapText="1"/>
    </xf>
    <xf numFmtId="3" fontId="20" fillId="0" borderId="7" xfId="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5" fillId="0" borderId="27"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4" fillId="0" borderId="10"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8"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0" xfId="0" applyFont="1" applyFill="1" applyBorder="1" applyAlignment="1">
      <alignment vertical="center" wrapText="1"/>
    </xf>
    <xf numFmtId="0" fontId="0" fillId="0" borderId="0" xfId="0" applyFont="1"/>
    <xf numFmtId="0" fontId="14" fillId="0" borderId="16"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19"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4" fillId="4" borderId="2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5" xfId="0"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9" fontId="4" fillId="0" borderId="5" xfId="3" applyFont="1" applyFill="1" applyBorder="1" applyAlignment="1">
      <alignment horizontal="center" vertical="center" wrapText="1"/>
    </xf>
    <xf numFmtId="164" fontId="4" fillId="0" borderId="5" xfId="1" applyNumberFormat="1" applyFont="1" applyFill="1" applyBorder="1" applyAlignment="1">
      <alignment horizontal="center" vertical="center" wrapText="1"/>
    </xf>
    <xf numFmtId="0" fontId="55" fillId="0" borderId="0" xfId="0" applyFont="1" applyAlignment="1">
      <alignment horizontal="center" vertical="center"/>
    </xf>
    <xf numFmtId="0" fontId="56" fillId="0" borderId="0" xfId="0" applyFont="1" applyBorder="1" applyAlignment="1">
      <alignment horizontal="center" vertical="center"/>
    </xf>
    <xf numFmtId="0" fontId="53" fillId="0" borderId="1" xfId="0" applyFont="1" applyFill="1" applyBorder="1" applyAlignment="1">
      <alignment horizontal="center" vertical="center"/>
    </xf>
    <xf numFmtId="0" fontId="53" fillId="0" borderId="2" xfId="0" applyFont="1" applyFill="1" applyBorder="1" applyAlignment="1">
      <alignment horizontal="center"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5" xfId="0" applyFont="1" applyFill="1" applyBorder="1" applyAlignment="1">
      <alignment horizontal="center" vertical="center"/>
    </xf>
    <xf numFmtId="0" fontId="53" fillId="0" borderId="6" xfId="0" applyFont="1" applyFill="1" applyBorder="1" applyAlignment="1">
      <alignment horizontal="center" vertical="center"/>
    </xf>
    <xf numFmtId="0" fontId="54" fillId="0" borderId="5" xfId="0" applyFont="1" applyFill="1" applyBorder="1" applyAlignment="1">
      <alignment horizontal="left" vertical="center" wrapText="1" indent="1"/>
    </xf>
    <xf numFmtId="0" fontId="54" fillId="0" borderId="6"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4" xfId="0" applyFont="1" applyFill="1" applyBorder="1" applyAlignment="1">
      <alignment horizontal="center" vertical="center" wrapText="1"/>
    </xf>
    <xf numFmtId="0" fontId="57" fillId="5" borderId="33" xfId="0" applyFont="1" applyFill="1" applyBorder="1" applyAlignment="1">
      <alignment horizontal="center" vertical="center" textRotation="90" wrapText="1"/>
    </xf>
    <xf numFmtId="0" fontId="57" fillId="6" borderId="35" xfId="0" applyFont="1" applyFill="1" applyBorder="1" applyAlignment="1">
      <alignment horizontal="center" vertical="center" textRotation="90" wrapText="1"/>
    </xf>
    <xf numFmtId="0" fontId="57" fillId="6" borderId="33" xfId="0" applyFont="1" applyFill="1" applyBorder="1" applyAlignment="1">
      <alignment horizontal="center" vertical="center" textRotation="90" wrapText="1"/>
    </xf>
    <xf numFmtId="3" fontId="4" fillId="4" borderId="5" xfId="0" applyNumberFormat="1" applyFont="1" applyFill="1" applyBorder="1" applyAlignment="1">
      <alignment horizontal="left" vertical="center" wrapText="1" indent="1"/>
    </xf>
    <xf numFmtId="1" fontId="4" fillId="0" borderId="5" xfId="1"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3" fontId="4" fillId="0" borderId="34" xfId="0" applyNumberFormat="1" applyFont="1" applyFill="1" applyBorder="1" applyAlignment="1">
      <alignment horizontal="left" vertical="center" wrapText="1" indent="1"/>
    </xf>
    <xf numFmtId="0" fontId="4" fillId="0" borderId="32" xfId="0" applyFont="1" applyFill="1" applyBorder="1" applyAlignment="1">
      <alignment horizontal="center" vertical="center" wrapText="1"/>
    </xf>
    <xf numFmtId="3" fontId="4" fillId="0" borderId="32" xfId="0" applyNumberFormat="1" applyFont="1" applyFill="1" applyBorder="1" applyAlignment="1">
      <alignment horizontal="center" vertical="center" wrapText="1"/>
    </xf>
    <xf numFmtId="164" fontId="4" fillId="0" borderId="32" xfId="1" applyNumberFormat="1" applyFont="1" applyFill="1" applyBorder="1" applyAlignment="1">
      <alignment horizontal="center" vertical="center" wrapText="1"/>
    </xf>
    <xf numFmtId="3" fontId="4" fillId="0" borderId="30" xfId="0" applyNumberFormat="1" applyFont="1" applyFill="1" applyBorder="1" applyAlignment="1">
      <alignment horizontal="left" vertical="center" wrapText="1" indent="1"/>
    </xf>
    <xf numFmtId="3" fontId="4" fillId="4" borderId="30" xfId="0" applyNumberFormat="1" applyFont="1" applyFill="1" applyBorder="1" applyAlignment="1">
      <alignment horizontal="left" vertical="center" wrapText="1" indent="1"/>
    </xf>
    <xf numFmtId="164" fontId="4" fillId="4" borderId="5" xfId="1" applyNumberFormat="1" applyFont="1" applyFill="1" applyBorder="1" applyAlignment="1">
      <alignment horizontal="center" vertical="center" wrapText="1"/>
    </xf>
    <xf numFmtId="3" fontId="4" fillId="0" borderId="5" xfId="0" applyNumberFormat="1" applyFont="1" applyFill="1" applyBorder="1" applyAlignment="1">
      <alignment horizontal="left" vertical="center" wrapText="1" indent="1"/>
    </xf>
    <xf numFmtId="164" fontId="4" fillId="0" borderId="0" xfId="1" applyNumberFormat="1" applyFont="1" applyFill="1" applyBorder="1" applyAlignment="1">
      <alignment horizontal="left" vertical="center" wrapText="1"/>
    </xf>
    <xf numFmtId="0" fontId="4" fillId="4" borderId="32" xfId="0" applyFont="1" applyFill="1" applyBorder="1" applyAlignment="1">
      <alignment horizontal="left" vertical="center" wrapText="1"/>
    </xf>
  </cellXfs>
  <cellStyles count="10">
    <cellStyle name="Millares" xfId="1" builtinId="3"/>
    <cellStyle name="Millares [0]" xfId="4" builtinId="6"/>
    <cellStyle name="Millares [0] 2" xfId="7"/>
    <cellStyle name="Millares 2" xfId="2"/>
    <cellStyle name="Millares 3" xfId="6"/>
    <cellStyle name="Millares 6" xfId="8"/>
    <cellStyle name="Normal" xfId="0" builtinId="0"/>
    <cellStyle name="Normal 2" xfId="5"/>
    <cellStyle name="Porcentaje" xfId="3" builtinId="5"/>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11</xdr:col>
      <xdr:colOff>638175</xdr:colOff>
      <xdr:row>0</xdr:row>
      <xdr:rowOff>38100</xdr:rowOff>
    </xdr:from>
    <xdr:to>
      <xdr:col>13</xdr:col>
      <xdr:colOff>609600</xdr:colOff>
      <xdr:row>3</xdr:row>
      <xdr:rowOff>133350</xdr:rowOff>
    </xdr:to>
    <xdr:pic>
      <xdr:nvPicPr>
        <xdr:cNvPr id="1025" name="Picture 3" descr="LOGO-GOBIERNO-NACIONAL-BILINGUE-FONDO-BLANCO-LETRAS-OSCURAS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15925" y="38100"/>
          <a:ext cx="22764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0</xdr:row>
      <xdr:rowOff>114300</xdr:rowOff>
    </xdr:from>
    <xdr:to>
      <xdr:col>2</xdr:col>
      <xdr:colOff>581025</xdr:colOff>
      <xdr:row>2</xdr:row>
      <xdr:rowOff>257175</xdr:rowOff>
    </xdr:to>
    <xdr:pic>
      <xdr:nvPicPr>
        <xdr:cNvPr id="1026" name="Picture 2" descr="MH Guaraní 800 x 298 (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14300"/>
          <a:ext cx="20383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361950</xdr:colOff>
      <xdr:row>1</xdr:row>
      <xdr:rowOff>66675</xdr:rowOff>
    </xdr:from>
    <xdr:to>
      <xdr:col>26</xdr:col>
      <xdr:colOff>1590675</xdr:colOff>
      <xdr:row>3</xdr:row>
      <xdr:rowOff>171450</xdr:rowOff>
    </xdr:to>
    <xdr:pic>
      <xdr:nvPicPr>
        <xdr:cNvPr id="1027"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869900" y="381000"/>
          <a:ext cx="24574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xdr:colOff>
      <xdr:row>0</xdr:row>
      <xdr:rowOff>0</xdr:rowOff>
    </xdr:from>
    <xdr:to>
      <xdr:col>8</xdr:col>
      <xdr:colOff>9525</xdr:colOff>
      <xdr:row>3</xdr:row>
      <xdr:rowOff>142875</xdr:rowOff>
    </xdr:to>
    <xdr:pic>
      <xdr:nvPicPr>
        <xdr:cNvPr id="2049" name="Picture 3" descr="LOGO-GOBIERNO-NACIONAL-BILINGUE-FONDO-BLANCO-LETRAS-OSCURAS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0"/>
          <a:ext cx="15811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0</xdr:row>
      <xdr:rowOff>47625</xdr:rowOff>
    </xdr:from>
    <xdr:to>
      <xdr:col>1</xdr:col>
      <xdr:colOff>1323975</xdr:colOff>
      <xdr:row>2</xdr:row>
      <xdr:rowOff>123825</xdr:rowOff>
    </xdr:to>
    <xdr:pic>
      <xdr:nvPicPr>
        <xdr:cNvPr id="2050" name="Picture 2" descr="MH Guaraní 800 x 298 (00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1950" y="47625"/>
          <a:ext cx="1209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981075</xdr:colOff>
      <xdr:row>0</xdr:row>
      <xdr:rowOff>142875</xdr:rowOff>
    </xdr:from>
    <xdr:to>
      <xdr:col>14</xdr:col>
      <xdr:colOff>1562100</xdr:colOff>
      <xdr:row>3</xdr:row>
      <xdr:rowOff>28575</xdr:rowOff>
    </xdr:to>
    <xdr:pic>
      <xdr:nvPicPr>
        <xdr:cNvPr id="2051"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73100" y="142875"/>
          <a:ext cx="1638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9526</xdr:colOff>
      <xdr:row>3</xdr:row>
      <xdr:rowOff>114300</xdr:rowOff>
    </xdr:from>
    <xdr:to>
      <xdr:col>8</xdr:col>
      <xdr:colOff>1743076</xdr:colOff>
      <xdr:row>8</xdr:row>
      <xdr:rowOff>85725</xdr:rowOff>
    </xdr:to>
    <xdr:pic>
      <xdr:nvPicPr>
        <xdr:cNvPr id="2" name="Object 1">
          <a:extLst>
            <a:ext uri="{FF2B5EF4-FFF2-40B4-BE49-F238E27FC236}">
              <a16:creationId xmlns="" xmlns:a16="http://schemas.microsoft.com/office/drawing/2014/main" id="{00000000-0008-0000-0300-0000DD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6" y="685800"/>
          <a:ext cx="29908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xdr:colOff>
      <xdr:row>37</xdr:row>
      <xdr:rowOff>152400</xdr:rowOff>
    </xdr:from>
    <xdr:to>
      <xdr:col>8</xdr:col>
      <xdr:colOff>1714501</xdr:colOff>
      <xdr:row>41</xdr:row>
      <xdr:rowOff>142875</xdr:rowOff>
    </xdr:to>
    <xdr:pic>
      <xdr:nvPicPr>
        <xdr:cNvPr id="3" name="Object 1">
          <a:extLst>
            <a:ext uri="{FF2B5EF4-FFF2-40B4-BE49-F238E27FC236}">
              <a16:creationId xmlns="" xmlns:a16="http://schemas.microsoft.com/office/drawing/2014/main" id="{00000000-0008-0000-0300-0000DD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8991600"/>
          <a:ext cx="293370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5"/>
  <sheetViews>
    <sheetView showGridLines="0" tabSelected="1" topLeftCell="H31" zoomScale="60" zoomScaleNormal="60" zoomScaleSheetLayoutView="55" workbookViewId="0">
      <selection sqref="A1:AA54"/>
    </sheetView>
  </sheetViews>
  <sheetFormatPr baseColWidth="10" defaultRowHeight="15" x14ac:dyDescent="0.25"/>
  <cols>
    <col min="1" max="1" width="9.42578125" customWidth="1"/>
    <col min="2" max="2" width="24" customWidth="1"/>
    <col min="3" max="3" width="29" customWidth="1"/>
    <col min="4" max="4" width="58.85546875" customWidth="1"/>
    <col min="5" max="8" width="9.85546875" customWidth="1"/>
    <col min="9" max="10" width="16.85546875" customWidth="1"/>
    <col min="11" max="11" width="16.7109375" customWidth="1"/>
    <col min="12" max="12" width="10.28515625" customWidth="1"/>
    <col min="13" max="13" width="9.140625" customWidth="1"/>
    <col min="14" max="14" width="17.42578125" customWidth="1"/>
    <col min="15" max="15" width="8.7109375" customWidth="1"/>
    <col min="16" max="16" width="40.140625" customWidth="1"/>
    <col min="17" max="17" width="11.85546875" customWidth="1"/>
    <col min="18" max="18" width="14.7109375" customWidth="1"/>
    <col min="19" max="19" width="9.7109375" customWidth="1"/>
    <col min="20" max="20" width="11.5703125" style="12" customWidth="1"/>
    <col min="21" max="21" width="10" style="21" customWidth="1"/>
    <col min="22" max="22" width="9" style="21" customWidth="1"/>
    <col min="23" max="23" width="9.140625" customWidth="1"/>
    <col min="24" max="24" width="9.7109375" customWidth="1"/>
    <col min="25" max="25" width="9.5703125" customWidth="1"/>
    <col min="26" max="26" width="27.42578125" customWidth="1"/>
    <col min="27" max="27" width="28" customWidth="1"/>
    <col min="28" max="29" width="14.140625" bestFit="1" customWidth="1"/>
  </cols>
  <sheetData>
    <row r="1" spans="2:27" ht="12" customHeight="1" x14ac:dyDescent="0.25"/>
    <row r="2" spans="2:27" ht="24.75" customHeight="1" x14ac:dyDescent="0.25"/>
    <row r="3" spans="2:27" ht="24.75" customHeight="1" x14ac:dyDescent="0.25"/>
    <row r="5" spans="2:27" ht="21" x14ac:dyDescent="0.25">
      <c r="B5" s="341" t="s">
        <v>9</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row>
    <row r="6" spans="2:27" ht="21" x14ac:dyDescent="0.25">
      <c r="B6" s="341" t="s">
        <v>10</v>
      </c>
      <c r="C6" s="341"/>
      <c r="D6" s="341"/>
      <c r="E6" s="341"/>
      <c r="F6" s="341"/>
      <c r="G6" s="341"/>
      <c r="H6" s="341"/>
      <c r="I6" s="341"/>
      <c r="J6" s="341"/>
      <c r="K6" s="341"/>
      <c r="L6" s="341"/>
      <c r="M6" s="341"/>
      <c r="N6" s="341"/>
      <c r="O6" s="341"/>
      <c r="P6" s="341"/>
      <c r="Q6" s="341"/>
      <c r="R6" s="341"/>
      <c r="S6" s="341"/>
      <c r="T6" s="341"/>
      <c r="U6" s="341"/>
      <c r="V6" s="341"/>
      <c r="W6" s="341"/>
      <c r="X6" s="341"/>
      <c r="Y6" s="341"/>
      <c r="Z6" s="341"/>
      <c r="AA6" s="341"/>
    </row>
    <row r="7" spans="2:27" ht="23.25" customHeight="1" thickBot="1" x14ac:dyDescent="0.3">
      <c r="B7" s="342" t="s">
        <v>24</v>
      </c>
      <c r="C7" s="342"/>
      <c r="D7" s="342"/>
      <c r="E7" s="342"/>
      <c r="F7" s="342"/>
      <c r="G7" s="342"/>
      <c r="H7" s="342"/>
      <c r="I7" s="342"/>
      <c r="J7" s="342"/>
      <c r="K7" s="342"/>
      <c r="L7" s="342"/>
      <c r="M7" s="342"/>
      <c r="N7" s="342"/>
      <c r="O7" s="342"/>
      <c r="P7" s="342"/>
      <c r="Q7" s="342"/>
      <c r="R7" s="342"/>
      <c r="S7" s="342"/>
      <c r="T7" s="342"/>
      <c r="U7" s="342"/>
      <c r="V7" s="342"/>
      <c r="W7" s="342"/>
      <c r="X7" s="342"/>
      <c r="Y7" s="342"/>
      <c r="Z7" s="342"/>
      <c r="AA7" s="342"/>
    </row>
    <row r="8" spans="2:27" ht="21.75" customHeight="1" x14ac:dyDescent="0.25">
      <c r="B8" s="343" t="s">
        <v>19</v>
      </c>
      <c r="C8" s="344"/>
      <c r="D8" s="344"/>
      <c r="E8" s="344"/>
      <c r="F8" s="344"/>
      <c r="G8" s="344"/>
      <c r="H8" s="344"/>
      <c r="I8" s="344"/>
      <c r="J8" s="344"/>
      <c r="K8" s="344"/>
      <c r="L8" s="344"/>
      <c r="M8" s="344"/>
      <c r="N8" s="344"/>
      <c r="O8" s="344"/>
      <c r="P8" s="344"/>
      <c r="Q8" s="344"/>
      <c r="R8" s="344"/>
      <c r="S8" s="344"/>
      <c r="T8" s="344"/>
      <c r="U8" s="344"/>
      <c r="V8" s="344"/>
      <c r="W8" s="344"/>
      <c r="X8" s="344"/>
      <c r="Y8" s="344"/>
      <c r="Z8" s="344"/>
      <c r="AA8" s="345"/>
    </row>
    <row r="9" spans="2:27" ht="20.25" customHeight="1" x14ac:dyDescent="0.25">
      <c r="B9" s="346" t="s">
        <v>11</v>
      </c>
      <c r="C9" s="347"/>
      <c r="D9" s="347"/>
      <c r="E9" s="347"/>
      <c r="F9" s="347"/>
      <c r="G9" s="347"/>
      <c r="H9" s="347"/>
      <c r="I9" s="347"/>
      <c r="J9" s="347"/>
      <c r="K9" s="347"/>
      <c r="L9" s="347"/>
      <c r="M9" s="347"/>
      <c r="N9" s="347"/>
      <c r="O9" s="347"/>
      <c r="P9" s="347"/>
      <c r="Q9" s="347"/>
      <c r="R9" s="347"/>
      <c r="S9" s="347"/>
      <c r="T9" s="347"/>
      <c r="U9" s="347"/>
      <c r="V9" s="347"/>
      <c r="W9" s="347"/>
      <c r="X9" s="347"/>
      <c r="Y9" s="347"/>
      <c r="Z9" s="347"/>
      <c r="AA9" s="348"/>
    </row>
    <row r="10" spans="2:27" ht="35.25" customHeight="1" x14ac:dyDescent="0.25">
      <c r="B10" s="351" t="s">
        <v>4</v>
      </c>
      <c r="C10" s="349">
        <v>2017</v>
      </c>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50"/>
    </row>
    <row r="11" spans="2:27" ht="34.5" customHeight="1" x14ac:dyDescent="0.25">
      <c r="B11" s="351" t="s">
        <v>20</v>
      </c>
      <c r="C11" s="349" t="s">
        <v>25</v>
      </c>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50"/>
    </row>
    <row r="12" spans="2:27" ht="36.75" customHeight="1" x14ac:dyDescent="0.25">
      <c r="B12" s="351" t="s">
        <v>0</v>
      </c>
      <c r="C12" s="349" t="s">
        <v>95</v>
      </c>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50"/>
    </row>
    <row r="13" spans="2:27" ht="39" customHeight="1" x14ac:dyDescent="0.25">
      <c r="B13" s="351" t="s">
        <v>1</v>
      </c>
      <c r="C13" s="349" t="s">
        <v>96</v>
      </c>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50"/>
    </row>
    <row r="14" spans="2:27" ht="48" customHeight="1" x14ac:dyDescent="0.25">
      <c r="B14" s="351" t="s">
        <v>26</v>
      </c>
      <c r="C14" s="349" t="s">
        <v>104</v>
      </c>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50"/>
    </row>
    <row r="15" spans="2:27" ht="23.25" customHeight="1" x14ac:dyDescent="0.25">
      <c r="B15" s="352" t="s">
        <v>77</v>
      </c>
      <c r="C15" s="231" t="s">
        <v>8</v>
      </c>
      <c r="D15" s="231" t="s">
        <v>111</v>
      </c>
      <c r="E15" s="233" t="s">
        <v>18</v>
      </c>
      <c r="F15" s="233"/>
      <c r="G15" s="233"/>
      <c r="H15" s="233"/>
      <c r="I15" s="234" t="s">
        <v>82</v>
      </c>
      <c r="J15" s="234" t="s">
        <v>83</v>
      </c>
      <c r="K15" s="231" t="s">
        <v>21</v>
      </c>
      <c r="L15" s="231"/>
      <c r="M15" s="231"/>
      <c r="N15" s="231"/>
      <c r="O15" s="231"/>
      <c r="P15" s="231" t="s">
        <v>22</v>
      </c>
      <c r="Q15" s="231"/>
      <c r="R15" s="231"/>
      <c r="S15" s="231"/>
      <c r="T15" s="231"/>
      <c r="U15" s="231"/>
      <c r="V15" s="231"/>
      <c r="W15" s="231"/>
      <c r="X15" s="231"/>
      <c r="Y15" s="231"/>
      <c r="Z15" s="236" t="s">
        <v>29</v>
      </c>
      <c r="AA15" s="337" t="s">
        <v>3</v>
      </c>
    </row>
    <row r="16" spans="2:27" ht="28.5" customHeight="1" x14ac:dyDescent="0.25">
      <c r="B16" s="352"/>
      <c r="C16" s="231"/>
      <c r="D16" s="231"/>
      <c r="E16" s="233"/>
      <c r="F16" s="233"/>
      <c r="G16" s="233"/>
      <c r="H16" s="233"/>
      <c r="I16" s="234"/>
      <c r="J16" s="234"/>
      <c r="K16" s="233" t="s">
        <v>84</v>
      </c>
      <c r="L16" s="233" t="s">
        <v>85</v>
      </c>
      <c r="M16" s="233" t="s">
        <v>86</v>
      </c>
      <c r="N16" s="233" t="s">
        <v>87</v>
      </c>
      <c r="O16" s="236" t="s">
        <v>88</v>
      </c>
      <c r="P16" s="233" t="s">
        <v>27</v>
      </c>
      <c r="Q16" s="233"/>
      <c r="R16" s="233"/>
      <c r="S16" s="233" t="s">
        <v>2</v>
      </c>
      <c r="T16" s="233"/>
      <c r="U16" s="243" t="s">
        <v>91</v>
      </c>
      <c r="V16" s="244"/>
      <c r="W16" s="245"/>
      <c r="X16" s="237" t="s">
        <v>87</v>
      </c>
      <c r="Y16" s="247" t="s">
        <v>88</v>
      </c>
      <c r="Z16" s="236"/>
      <c r="AA16" s="337"/>
    </row>
    <row r="17" spans="2:30" ht="46.5" customHeight="1" x14ac:dyDescent="0.25">
      <c r="B17" s="352"/>
      <c r="C17" s="232"/>
      <c r="D17" s="232"/>
      <c r="E17" s="27" t="s">
        <v>14</v>
      </c>
      <c r="F17" s="27" t="s">
        <v>12</v>
      </c>
      <c r="G17" s="27" t="s">
        <v>13</v>
      </c>
      <c r="H17" s="27" t="s">
        <v>23</v>
      </c>
      <c r="I17" s="235"/>
      <c r="J17" s="235"/>
      <c r="K17" s="237"/>
      <c r="L17" s="233"/>
      <c r="M17" s="233"/>
      <c r="N17" s="233"/>
      <c r="O17" s="236"/>
      <c r="P17" s="28" t="s">
        <v>5</v>
      </c>
      <c r="Q17" s="28" t="s">
        <v>6</v>
      </c>
      <c r="R17" s="28" t="s">
        <v>7</v>
      </c>
      <c r="S17" s="28" t="s">
        <v>89</v>
      </c>
      <c r="T17" s="28" t="s">
        <v>90</v>
      </c>
      <c r="U17" s="29" t="s">
        <v>92</v>
      </c>
      <c r="V17" s="29" t="s">
        <v>93</v>
      </c>
      <c r="W17" s="29" t="s">
        <v>94</v>
      </c>
      <c r="X17" s="246"/>
      <c r="Y17" s="248"/>
      <c r="Z17" s="236"/>
      <c r="AA17" s="337"/>
    </row>
    <row r="18" spans="2:30" ht="99.95" customHeight="1" x14ac:dyDescent="0.25">
      <c r="B18" s="354" t="s">
        <v>97</v>
      </c>
      <c r="C18" s="331" t="s">
        <v>98</v>
      </c>
      <c r="D18" s="356" t="s">
        <v>105</v>
      </c>
      <c r="E18" s="335">
        <v>2</v>
      </c>
      <c r="F18" s="335">
        <v>30</v>
      </c>
      <c r="G18" s="335">
        <v>11</v>
      </c>
      <c r="H18" s="335">
        <v>144</v>
      </c>
      <c r="I18" s="336">
        <v>36000000</v>
      </c>
      <c r="J18" s="340">
        <f t="shared" ref="J18:J42" si="0">+I18</f>
        <v>36000000</v>
      </c>
      <c r="K18" s="340">
        <v>0</v>
      </c>
      <c r="L18" s="340">
        <v>0</v>
      </c>
      <c r="M18" s="340">
        <v>0</v>
      </c>
      <c r="N18" s="340">
        <f>SUM(K18:M18)</f>
        <v>0</v>
      </c>
      <c r="O18" s="338">
        <f>+N18/J18</f>
        <v>0</v>
      </c>
      <c r="P18" s="356" t="s">
        <v>112</v>
      </c>
      <c r="Q18" s="357">
        <v>100</v>
      </c>
      <c r="R18" s="336" t="s">
        <v>113</v>
      </c>
      <c r="S18" s="357">
        <v>100</v>
      </c>
      <c r="T18" s="357">
        <v>100</v>
      </c>
      <c r="U18" s="357">
        <v>0</v>
      </c>
      <c r="V18" s="357">
        <v>0</v>
      </c>
      <c r="W18" s="338">
        <v>0</v>
      </c>
      <c r="X18" s="338">
        <f>+W18+V18+U18</f>
        <v>0</v>
      </c>
      <c r="Y18" s="338">
        <f>+X18/S18</f>
        <v>0</v>
      </c>
      <c r="Z18" s="338" t="s">
        <v>114</v>
      </c>
      <c r="AA18" s="358"/>
      <c r="AB18" s="1"/>
      <c r="AC18" s="1"/>
    </row>
    <row r="19" spans="2:30" ht="117.75" customHeight="1" x14ac:dyDescent="0.25">
      <c r="B19" s="355"/>
      <c r="C19" s="332" t="s">
        <v>99</v>
      </c>
      <c r="D19" s="359" t="s">
        <v>158</v>
      </c>
      <c r="E19" s="360">
        <v>2</v>
      </c>
      <c r="F19" s="360">
        <v>30</v>
      </c>
      <c r="G19" s="360">
        <v>11</v>
      </c>
      <c r="H19" s="360">
        <v>145</v>
      </c>
      <c r="I19" s="361">
        <v>85000000</v>
      </c>
      <c r="J19" s="362">
        <f t="shared" si="0"/>
        <v>85000000</v>
      </c>
      <c r="K19" s="340">
        <v>24300000</v>
      </c>
      <c r="L19" s="340">
        <v>0</v>
      </c>
      <c r="M19" s="340">
        <v>0</v>
      </c>
      <c r="N19" s="340">
        <f t="shared" ref="N19:N42" si="1">SUM(K19:M19)</f>
        <v>24300000</v>
      </c>
      <c r="O19" s="339">
        <f t="shared" ref="O19:O42" si="2">+N19/J19</f>
        <v>0.28588235294117648</v>
      </c>
      <c r="P19" s="359" t="s">
        <v>115</v>
      </c>
      <c r="Q19" s="357">
        <v>10</v>
      </c>
      <c r="R19" s="336" t="s">
        <v>123</v>
      </c>
      <c r="S19" s="357">
        <v>10</v>
      </c>
      <c r="T19" s="357">
        <v>10</v>
      </c>
      <c r="U19" s="357">
        <v>3</v>
      </c>
      <c r="V19" s="357">
        <v>0</v>
      </c>
      <c r="W19" s="338">
        <v>0</v>
      </c>
      <c r="X19" s="338">
        <f t="shared" ref="X19:X43" si="3">+W19+V19+U19</f>
        <v>3</v>
      </c>
      <c r="Y19" s="339">
        <f t="shared" ref="Y19:Y42" si="4">+X19/S19</f>
        <v>0.3</v>
      </c>
      <c r="Z19" s="338" t="s">
        <v>168</v>
      </c>
      <c r="AA19" s="358" t="s">
        <v>124</v>
      </c>
      <c r="AB19" s="1"/>
      <c r="AC19" s="1"/>
    </row>
    <row r="20" spans="2:30" ht="99.95" customHeight="1" x14ac:dyDescent="0.25">
      <c r="B20" s="355"/>
      <c r="C20" s="332" t="s">
        <v>100</v>
      </c>
      <c r="D20" s="363" t="s">
        <v>116</v>
      </c>
      <c r="E20" s="335">
        <v>2</v>
      </c>
      <c r="F20" s="335">
        <v>30</v>
      </c>
      <c r="G20" s="335">
        <v>11</v>
      </c>
      <c r="H20" s="335">
        <v>240</v>
      </c>
      <c r="I20" s="336">
        <v>30000000</v>
      </c>
      <c r="J20" s="340">
        <f t="shared" si="0"/>
        <v>30000000</v>
      </c>
      <c r="K20" s="340">
        <v>0</v>
      </c>
      <c r="L20" s="340">
        <v>0</v>
      </c>
      <c r="M20" s="340">
        <v>0</v>
      </c>
      <c r="N20" s="340">
        <f t="shared" si="1"/>
        <v>0</v>
      </c>
      <c r="O20" s="339">
        <f t="shared" si="2"/>
        <v>0</v>
      </c>
      <c r="P20" s="363" t="s">
        <v>117</v>
      </c>
      <c r="Q20" s="357">
        <v>10</v>
      </c>
      <c r="R20" s="336" t="s">
        <v>118</v>
      </c>
      <c r="S20" s="357">
        <v>10</v>
      </c>
      <c r="T20" s="357">
        <v>10</v>
      </c>
      <c r="U20" s="357">
        <v>0</v>
      </c>
      <c r="V20" s="357">
        <v>0</v>
      </c>
      <c r="W20" s="338">
        <v>0</v>
      </c>
      <c r="X20" s="338">
        <f t="shared" si="3"/>
        <v>0</v>
      </c>
      <c r="Y20" s="339">
        <f t="shared" si="4"/>
        <v>0</v>
      </c>
      <c r="Z20" s="338" t="s">
        <v>151</v>
      </c>
      <c r="AA20" s="358"/>
      <c r="AB20" s="1"/>
      <c r="AC20" s="1"/>
    </row>
    <row r="21" spans="2:30" ht="111" customHeight="1" x14ac:dyDescent="0.25">
      <c r="B21" s="355"/>
      <c r="C21" s="333" t="s">
        <v>101</v>
      </c>
      <c r="D21" s="363" t="s">
        <v>286</v>
      </c>
      <c r="E21" s="335">
        <v>2</v>
      </c>
      <c r="F21" s="335">
        <v>30</v>
      </c>
      <c r="G21" s="335">
        <v>11</v>
      </c>
      <c r="H21" s="335">
        <v>340</v>
      </c>
      <c r="I21" s="336">
        <v>10000000</v>
      </c>
      <c r="J21" s="340">
        <f t="shared" si="0"/>
        <v>10000000</v>
      </c>
      <c r="K21" s="340">
        <v>4973000</v>
      </c>
      <c r="L21" s="340">
        <v>0</v>
      </c>
      <c r="M21" s="340">
        <v>0</v>
      </c>
      <c r="N21" s="340">
        <f t="shared" si="1"/>
        <v>4973000</v>
      </c>
      <c r="O21" s="339">
        <f t="shared" si="2"/>
        <v>0.49730000000000002</v>
      </c>
      <c r="P21" s="364" t="s">
        <v>285</v>
      </c>
      <c r="Q21" s="357">
        <v>10</v>
      </c>
      <c r="R21" s="336" t="s">
        <v>119</v>
      </c>
      <c r="S21" s="357">
        <v>10</v>
      </c>
      <c r="T21" s="357">
        <v>10</v>
      </c>
      <c r="U21" s="357">
        <v>5</v>
      </c>
      <c r="V21" s="357">
        <v>0</v>
      </c>
      <c r="W21" s="338">
        <v>0</v>
      </c>
      <c r="X21" s="338">
        <f t="shared" si="3"/>
        <v>5</v>
      </c>
      <c r="Y21" s="339">
        <f t="shared" si="4"/>
        <v>0.5</v>
      </c>
      <c r="Z21" s="338" t="s">
        <v>167</v>
      </c>
      <c r="AA21" s="358"/>
      <c r="AB21" s="238"/>
      <c r="AC21" s="239"/>
      <c r="AD21" s="239"/>
    </row>
    <row r="22" spans="2:30" ht="99.95" customHeight="1" x14ac:dyDescent="0.25">
      <c r="B22" s="355"/>
      <c r="C22" s="332" t="s">
        <v>102</v>
      </c>
      <c r="D22" s="363" t="s">
        <v>159</v>
      </c>
      <c r="E22" s="335">
        <v>2</v>
      </c>
      <c r="F22" s="335">
        <v>30</v>
      </c>
      <c r="G22" s="335">
        <v>11</v>
      </c>
      <c r="H22" s="335">
        <v>360</v>
      </c>
      <c r="I22" s="336">
        <v>132624070</v>
      </c>
      <c r="J22" s="340">
        <f t="shared" si="0"/>
        <v>132624070</v>
      </c>
      <c r="K22" s="340">
        <v>20716500</v>
      </c>
      <c r="L22" s="340">
        <v>0</v>
      </c>
      <c r="M22" s="340">
        <v>0</v>
      </c>
      <c r="N22" s="340">
        <f t="shared" si="1"/>
        <v>20716500</v>
      </c>
      <c r="O22" s="339">
        <f t="shared" si="2"/>
        <v>0.15620467687351172</v>
      </c>
      <c r="P22" s="363" t="s">
        <v>120</v>
      </c>
      <c r="Q22" s="357">
        <v>28000</v>
      </c>
      <c r="R22" s="336" t="s">
        <v>121</v>
      </c>
      <c r="S22" s="357">
        <v>28000</v>
      </c>
      <c r="T22" s="357">
        <v>28000</v>
      </c>
      <c r="U22" s="357">
        <v>4505</v>
      </c>
      <c r="V22" s="357">
        <v>0</v>
      </c>
      <c r="W22" s="338">
        <v>0</v>
      </c>
      <c r="X22" s="338">
        <f t="shared" si="3"/>
        <v>4505</v>
      </c>
      <c r="Y22" s="339">
        <f t="shared" si="4"/>
        <v>0.16089285714285714</v>
      </c>
      <c r="Z22" s="338" t="s">
        <v>167</v>
      </c>
      <c r="AA22" s="358"/>
      <c r="AB22" s="6"/>
      <c r="AC22" s="5"/>
      <c r="AD22" s="5"/>
    </row>
    <row r="23" spans="2:30" ht="99.95" customHeight="1" x14ac:dyDescent="0.25">
      <c r="B23" s="355"/>
      <c r="C23" s="334" t="s">
        <v>103</v>
      </c>
      <c r="D23" s="356" t="s">
        <v>279</v>
      </c>
      <c r="E23" s="335">
        <v>2</v>
      </c>
      <c r="F23" s="335">
        <v>30</v>
      </c>
      <c r="G23" s="335">
        <v>11</v>
      </c>
      <c r="H23" s="335">
        <v>520</v>
      </c>
      <c r="I23" s="340">
        <v>22385000</v>
      </c>
      <c r="J23" s="340">
        <f t="shared" si="0"/>
        <v>22385000</v>
      </c>
      <c r="K23" s="365">
        <f>+J23</f>
        <v>22385000</v>
      </c>
      <c r="L23" s="340">
        <v>0</v>
      </c>
      <c r="M23" s="340">
        <v>0</v>
      </c>
      <c r="N23" s="340">
        <f t="shared" si="1"/>
        <v>22385000</v>
      </c>
      <c r="O23" s="339">
        <f t="shared" si="2"/>
        <v>1</v>
      </c>
      <c r="P23" s="366" t="s">
        <v>278</v>
      </c>
      <c r="Q23" s="357">
        <v>1</v>
      </c>
      <c r="R23" s="336" t="s">
        <v>118</v>
      </c>
      <c r="S23" s="357">
        <v>1</v>
      </c>
      <c r="T23" s="357">
        <v>1</v>
      </c>
      <c r="U23" s="357">
        <v>1</v>
      </c>
      <c r="V23" s="357">
        <v>0</v>
      </c>
      <c r="W23" s="338">
        <v>0</v>
      </c>
      <c r="X23" s="338">
        <f t="shared" si="3"/>
        <v>1</v>
      </c>
      <c r="Y23" s="339">
        <f t="shared" si="4"/>
        <v>1</v>
      </c>
      <c r="Z23" s="338" t="s">
        <v>166</v>
      </c>
      <c r="AA23" s="358"/>
    </row>
    <row r="24" spans="2:30" ht="99.95" customHeight="1" x14ac:dyDescent="0.25">
      <c r="B24" s="355"/>
      <c r="C24" s="334" t="s">
        <v>103</v>
      </c>
      <c r="D24" s="366" t="s">
        <v>128</v>
      </c>
      <c r="E24" s="335">
        <v>2</v>
      </c>
      <c r="F24" s="335">
        <v>30</v>
      </c>
      <c r="G24" s="335">
        <v>11</v>
      </c>
      <c r="H24" s="335">
        <v>520</v>
      </c>
      <c r="I24" s="340">
        <v>25500000</v>
      </c>
      <c r="J24" s="340">
        <f t="shared" si="0"/>
        <v>25500000</v>
      </c>
      <c r="K24" s="365">
        <f t="shared" ref="K24:K26" si="5">+J24</f>
        <v>25500000</v>
      </c>
      <c r="L24" s="340">
        <v>0</v>
      </c>
      <c r="M24" s="340">
        <v>0</v>
      </c>
      <c r="N24" s="340">
        <f t="shared" si="1"/>
        <v>25500000</v>
      </c>
      <c r="O24" s="339">
        <f t="shared" si="2"/>
        <v>1</v>
      </c>
      <c r="P24" s="366" t="s">
        <v>125</v>
      </c>
      <c r="Q24" s="357">
        <v>1</v>
      </c>
      <c r="R24" s="336" t="s">
        <v>146</v>
      </c>
      <c r="S24" s="357">
        <v>1</v>
      </c>
      <c r="T24" s="357">
        <v>1</v>
      </c>
      <c r="U24" s="357">
        <v>1</v>
      </c>
      <c r="V24" s="357">
        <v>0</v>
      </c>
      <c r="W24" s="338">
        <v>0</v>
      </c>
      <c r="X24" s="338">
        <f t="shared" si="3"/>
        <v>1</v>
      </c>
      <c r="Y24" s="339">
        <f t="shared" si="4"/>
        <v>1</v>
      </c>
      <c r="Z24" s="338" t="s">
        <v>166</v>
      </c>
      <c r="AA24" s="358"/>
    </row>
    <row r="25" spans="2:30" ht="99.95" customHeight="1" x14ac:dyDescent="0.25">
      <c r="B25" s="355"/>
      <c r="C25" s="334" t="s">
        <v>103</v>
      </c>
      <c r="D25" s="366" t="s">
        <v>129</v>
      </c>
      <c r="E25" s="335">
        <v>2</v>
      </c>
      <c r="F25" s="335">
        <v>30</v>
      </c>
      <c r="G25" s="335">
        <v>11</v>
      </c>
      <c r="H25" s="335">
        <v>520</v>
      </c>
      <c r="I25" s="340">
        <v>4915000</v>
      </c>
      <c r="J25" s="340">
        <f t="shared" si="0"/>
        <v>4915000</v>
      </c>
      <c r="K25" s="365">
        <f t="shared" si="5"/>
        <v>4915000</v>
      </c>
      <c r="L25" s="340">
        <v>0</v>
      </c>
      <c r="M25" s="340">
        <v>0</v>
      </c>
      <c r="N25" s="340">
        <f t="shared" si="1"/>
        <v>4915000</v>
      </c>
      <c r="O25" s="339">
        <f t="shared" si="2"/>
        <v>1</v>
      </c>
      <c r="P25" s="366" t="s">
        <v>126</v>
      </c>
      <c r="Q25" s="357">
        <v>1</v>
      </c>
      <c r="R25" s="336" t="s">
        <v>146</v>
      </c>
      <c r="S25" s="357">
        <v>1</v>
      </c>
      <c r="T25" s="357">
        <v>1</v>
      </c>
      <c r="U25" s="357">
        <v>1</v>
      </c>
      <c r="V25" s="357">
        <v>0</v>
      </c>
      <c r="W25" s="338">
        <v>0</v>
      </c>
      <c r="X25" s="338">
        <f t="shared" si="3"/>
        <v>1</v>
      </c>
      <c r="Y25" s="339">
        <f t="shared" si="4"/>
        <v>1</v>
      </c>
      <c r="Z25" s="338" t="s">
        <v>166</v>
      </c>
      <c r="AA25" s="358"/>
    </row>
    <row r="26" spans="2:30" ht="99.95" customHeight="1" x14ac:dyDescent="0.25">
      <c r="B26" s="355"/>
      <c r="C26" s="334" t="s">
        <v>103</v>
      </c>
      <c r="D26" s="366" t="s">
        <v>284</v>
      </c>
      <c r="E26" s="335">
        <v>2</v>
      </c>
      <c r="F26" s="335">
        <v>30</v>
      </c>
      <c r="G26" s="335">
        <v>11</v>
      </c>
      <c r="H26" s="335">
        <v>520</v>
      </c>
      <c r="I26" s="340">
        <f>6000000+9100000</f>
        <v>15100000</v>
      </c>
      <c r="J26" s="340">
        <f t="shared" si="0"/>
        <v>15100000</v>
      </c>
      <c r="K26" s="365">
        <f t="shared" si="5"/>
        <v>15100000</v>
      </c>
      <c r="L26" s="340">
        <v>0</v>
      </c>
      <c r="M26" s="340">
        <v>0</v>
      </c>
      <c r="N26" s="340">
        <f t="shared" si="1"/>
        <v>15100000</v>
      </c>
      <c r="O26" s="339">
        <f t="shared" si="2"/>
        <v>1</v>
      </c>
      <c r="P26" s="366" t="s">
        <v>127</v>
      </c>
      <c r="Q26" s="357">
        <v>1</v>
      </c>
      <c r="R26" s="336" t="s">
        <v>146</v>
      </c>
      <c r="S26" s="357">
        <v>1</v>
      </c>
      <c r="T26" s="357">
        <v>1</v>
      </c>
      <c r="U26" s="357">
        <v>1</v>
      </c>
      <c r="V26" s="357">
        <v>0</v>
      </c>
      <c r="W26" s="338">
        <v>0</v>
      </c>
      <c r="X26" s="338">
        <f t="shared" si="3"/>
        <v>1</v>
      </c>
      <c r="Y26" s="339">
        <f t="shared" si="4"/>
        <v>1</v>
      </c>
      <c r="Z26" s="338" t="s">
        <v>166</v>
      </c>
      <c r="AA26" s="358"/>
    </row>
    <row r="27" spans="2:30" s="22" customFormat="1" ht="99.95" customHeight="1" x14ac:dyDescent="0.25">
      <c r="B27" s="355"/>
      <c r="C27" s="334" t="s">
        <v>103</v>
      </c>
      <c r="D27" s="356" t="s">
        <v>160</v>
      </c>
      <c r="E27" s="335">
        <v>2</v>
      </c>
      <c r="F27" s="335">
        <v>30</v>
      </c>
      <c r="G27" s="335">
        <v>11</v>
      </c>
      <c r="H27" s="335">
        <v>520</v>
      </c>
      <c r="I27" s="340">
        <f>139000000+128837114+135000000+3000000</f>
        <v>405837114</v>
      </c>
      <c r="J27" s="340">
        <f t="shared" si="0"/>
        <v>405837114</v>
      </c>
      <c r="K27" s="340">
        <v>0</v>
      </c>
      <c r="L27" s="340">
        <v>0</v>
      </c>
      <c r="M27" s="340">
        <v>0</v>
      </c>
      <c r="N27" s="340">
        <f t="shared" si="1"/>
        <v>0</v>
      </c>
      <c r="O27" s="339">
        <f t="shared" si="2"/>
        <v>0</v>
      </c>
      <c r="P27" s="366" t="s">
        <v>130</v>
      </c>
      <c r="Q27" s="357">
        <v>1</v>
      </c>
      <c r="R27" s="336" t="s">
        <v>146</v>
      </c>
      <c r="S27" s="357">
        <v>1</v>
      </c>
      <c r="T27" s="357">
        <v>1</v>
      </c>
      <c r="U27" s="357"/>
      <c r="V27" s="357">
        <v>0</v>
      </c>
      <c r="W27" s="338">
        <v>0</v>
      </c>
      <c r="X27" s="338">
        <f t="shared" si="3"/>
        <v>0</v>
      </c>
      <c r="Y27" s="339">
        <f t="shared" si="4"/>
        <v>0</v>
      </c>
      <c r="Z27" s="338" t="s">
        <v>166</v>
      </c>
      <c r="AA27" s="358"/>
    </row>
    <row r="28" spans="2:30" s="22" customFormat="1" ht="99.95" customHeight="1" x14ac:dyDescent="0.25">
      <c r="B28" s="355"/>
      <c r="C28" s="335" t="s">
        <v>103</v>
      </c>
      <c r="D28" s="356" t="s">
        <v>280</v>
      </c>
      <c r="E28" s="335">
        <v>2</v>
      </c>
      <c r="F28" s="335">
        <v>30</v>
      </c>
      <c r="G28" s="335">
        <v>11</v>
      </c>
      <c r="H28" s="335">
        <v>520</v>
      </c>
      <c r="I28" s="367">
        <v>461759164</v>
      </c>
      <c r="J28" s="340">
        <f t="shared" si="0"/>
        <v>461759164</v>
      </c>
      <c r="K28" s="340">
        <v>0</v>
      </c>
      <c r="L28" s="340">
        <v>0</v>
      </c>
      <c r="M28" s="340">
        <v>0</v>
      </c>
      <c r="N28" s="340">
        <f t="shared" si="1"/>
        <v>0</v>
      </c>
      <c r="O28" s="339">
        <f t="shared" si="2"/>
        <v>0</v>
      </c>
      <c r="P28" s="356" t="s">
        <v>288</v>
      </c>
      <c r="Q28" s="357">
        <v>1</v>
      </c>
      <c r="R28" s="336" t="s">
        <v>146</v>
      </c>
      <c r="S28" s="357">
        <v>1</v>
      </c>
      <c r="T28" s="357">
        <v>1</v>
      </c>
      <c r="U28" s="357"/>
      <c r="V28" s="357">
        <v>0</v>
      </c>
      <c r="W28" s="338">
        <v>0</v>
      </c>
      <c r="X28" s="338">
        <f t="shared" si="3"/>
        <v>0</v>
      </c>
      <c r="Y28" s="339">
        <f t="shared" si="4"/>
        <v>0</v>
      </c>
      <c r="Z28" s="338" t="s">
        <v>166</v>
      </c>
      <c r="AA28" s="358"/>
    </row>
    <row r="29" spans="2:30" s="22" customFormat="1" ht="117" customHeight="1" x14ac:dyDescent="0.25">
      <c r="B29" s="355"/>
      <c r="C29" s="336" t="s">
        <v>107</v>
      </c>
      <c r="D29" s="356" t="s">
        <v>281</v>
      </c>
      <c r="E29" s="335">
        <v>2</v>
      </c>
      <c r="F29" s="335">
        <v>30</v>
      </c>
      <c r="G29" s="335">
        <v>11</v>
      </c>
      <c r="H29" s="335">
        <v>540</v>
      </c>
      <c r="I29" s="340">
        <v>40000000</v>
      </c>
      <c r="J29" s="340">
        <f t="shared" ref="J29:J32" si="6">+I29</f>
        <v>40000000</v>
      </c>
      <c r="K29" s="340">
        <v>7400000</v>
      </c>
      <c r="L29" s="340">
        <v>0</v>
      </c>
      <c r="M29" s="340">
        <v>0</v>
      </c>
      <c r="N29" s="340">
        <f t="shared" ref="N29:N32" si="7">SUM(K29:M29)</f>
        <v>7400000</v>
      </c>
      <c r="O29" s="339">
        <f t="shared" si="2"/>
        <v>0.185</v>
      </c>
      <c r="P29" s="366" t="s">
        <v>131</v>
      </c>
      <c r="Q29" s="357">
        <v>10</v>
      </c>
      <c r="R29" s="336" t="s">
        <v>119</v>
      </c>
      <c r="S29" s="357">
        <v>10</v>
      </c>
      <c r="T29" s="357">
        <v>10</v>
      </c>
      <c r="U29" s="357">
        <v>2</v>
      </c>
      <c r="V29" s="357">
        <v>0</v>
      </c>
      <c r="W29" s="338">
        <v>0</v>
      </c>
      <c r="X29" s="338">
        <f t="shared" si="3"/>
        <v>2</v>
      </c>
      <c r="Y29" s="339">
        <f t="shared" si="4"/>
        <v>0.2</v>
      </c>
      <c r="Z29" s="338" t="s">
        <v>166</v>
      </c>
      <c r="AA29" s="358" t="s">
        <v>165</v>
      </c>
    </row>
    <row r="30" spans="2:30" s="22" customFormat="1" ht="111" customHeight="1" x14ac:dyDescent="0.25">
      <c r="B30" s="355"/>
      <c r="C30" s="336" t="s">
        <v>108</v>
      </c>
      <c r="D30" s="366" t="s">
        <v>132</v>
      </c>
      <c r="E30" s="335">
        <v>2</v>
      </c>
      <c r="F30" s="335">
        <v>30</v>
      </c>
      <c r="G30" s="335">
        <v>11</v>
      </c>
      <c r="H30" s="335">
        <v>580</v>
      </c>
      <c r="I30" s="340">
        <v>90000000</v>
      </c>
      <c r="J30" s="340">
        <f t="shared" si="6"/>
        <v>90000000</v>
      </c>
      <c r="K30" s="340">
        <v>0</v>
      </c>
      <c r="L30" s="340">
        <v>0</v>
      </c>
      <c r="M30" s="340">
        <v>0</v>
      </c>
      <c r="N30" s="340">
        <f t="shared" si="7"/>
        <v>0</v>
      </c>
      <c r="O30" s="339">
        <f t="shared" si="2"/>
        <v>0</v>
      </c>
      <c r="P30" s="366" t="s">
        <v>134</v>
      </c>
      <c r="Q30" s="357">
        <v>1</v>
      </c>
      <c r="R30" s="336" t="s">
        <v>142</v>
      </c>
      <c r="S30" s="357">
        <v>1</v>
      </c>
      <c r="T30" s="357">
        <v>1</v>
      </c>
      <c r="U30" s="357"/>
      <c r="V30" s="357">
        <v>0</v>
      </c>
      <c r="W30" s="338">
        <v>0</v>
      </c>
      <c r="X30" s="338">
        <f t="shared" si="3"/>
        <v>0</v>
      </c>
      <c r="Y30" s="339">
        <f t="shared" si="4"/>
        <v>0</v>
      </c>
      <c r="Z30" s="338" t="s">
        <v>166</v>
      </c>
      <c r="AA30" s="358"/>
    </row>
    <row r="31" spans="2:30" s="22" customFormat="1" ht="99.95" customHeight="1" x14ac:dyDescent="0.25">
      <c r="B31" s="355"/>
      <c r="C31" s="336" t="s">
        <v>110</v>
      </c>
      <c r="D31" s="366" t="s">
        <v>133</v>
      </c>
      <c r="E31" s="335">
        <v>2</v>
      </c>
      <c r="F31" s="335">
        <v>30</v>
      </c>
      <c r="G31" s="335">
        <v>11</v>
      </c>
      <c r="H31" s="335">
        <v>590</v>
      </c>
      <c r="I31" s="340">
        <v>60000000</v>
      </c>
      <c r="J31" s="340">
        <f t="shared" si="6"/>
        <v>60000000</v>
      </c>
      <c r="K31" s="340">
        <v>0</v>
      </c>
      <c r="L31" s="340">
        <v>0</v>
      </c>
      <c r="M31" s="340">
        <v>0</v>
      </c>
      <c r="N31" s="340">
        <f t="shared" si="7"/>
        <v>0</v>
      </c>
      <c r="O31" s="339">
        <f t="shared" si="2"/>
        <v>0</v>
      </c>
      <c r="P31" s="366" t="s">
        <v>135</v>
      </c>
      <c r="Q31" s="357">
        <v>1</v>
      </c>
      <c r="R31" s="336" t="s">
        <v>122</v>
      </c>
      <c r="S31" s="357">
        <v>1</v>
      </c>
      <c r="T31" s="357">
        <v>1</v>
      </c>
      <c r="U31" s="357"/>
      <c r="V31" s="357">
        <v>0</v>
      </c>
      <c r="W31" s="338">
        <v>0</v>
      </c>
      <c r="X31" s="338">
        <f t="shared" si="3"/>
        <v>0</v>
      </c>
      <c r="Y31" s="339">
        <f t="shared" si="4"/>
        <v>0</v>
      </c>
      <c r="Z31" s="338" t="s">
        <v>166</v>
      </c>
      <c r="AA31" s="358"/>
    </row>
    <row r="32" spans="2:30" s="22" customFormat="1" ht="116.25" customHeight="1" x14ac:dyDescent="0.25">
      <c r="B32" s="355"/>
      <c r="C32" s="336" t="s">
        <v>109</v>
      </c>
      <c r="D32" s="356" t="s">
        <v>282</v>
      </c>
      <c r="E32" s="335">
        <v>2</v>
      </c>
      <c r="F32" s="335">
        <v>30</v>
      </c>
      <c r="G32" s="335">
        <v>11</v>
      </c>
      <c r="H32" s="335">
        <v>870</v>
      </c>
      <c r="I32" s="340">
        <v>50000000</v>
      </c>
      <c r="J32" s="340">
        <f t="shared" si="6"/>
        <v>50000000</v>
      </c>
      <c r="K32" s="340">
        <v>0</v>
      </c>
      <c r="L32" s="340">
        <v>0</v>
      </c>
      <c r="M32" s="340">
        <v>0</v>
      </c>
      <c r="N32" s="340">
        <f t="shared" si="7"/>
        <v>0</v>
      </c>
      <c r="O32" s="339">
        <f t="shared" si="2"/>
        <v>0</v>
      </c>
      <c r="P32" s="366" t="s">
        <v>143</v>
      </c>
      <c r="Q32" s="357">
        <v>3</v>
      </c>
      <c r="R32" s="336" t="s">
        <v>144</v>
      </c>
      <c r="S32" s="357">
        <v>3</v>
      </c>
      <c r="T32" s="357">
        <v>3</v>
      </c>
      <c r="U32" s="357"/>
      <c r="V32" s="357">
        <v>0</v>
      </c>
      <c r="W32" s="338">
        <v>0</v>
      </c>
      <c r="X32" s="338">
        <f t="shared" si="3"/>
        <v>0</v>
      </c>
      <c r="Y32" s="339">
        <f t="shared" si="4"/>
        <v>0</v>
      </c>
      <c r="Z32" s="338" t="s">
        <v>166</v>
      </c>
      <c r="AA32" s="358"/>
    </row>
    <row r="33" spans="2:27" s="22" customFormat="1" ht="150.75" customHeight="1" x14ac:dyDescent="0.25">
      <c r="B33" s="353" t="s">
        <v>164</v>
      </c>
      <c r="C33" s="336" t="s">
        <v>106</v>
      </c>
      <c r="D33" s="366" t="s">
        <v>136</v>
      </c>
      <c r="E33" s="335">
        <v>2</v>
      </c>
      <c r="F33" s="335">
        <v>30</v>
      </c>
      <c r="G33" s="335">
        <v>3</v>
      </c>
      <c r="H33" s="335">
        <v>848</v>
      </c>
      <c r="I33" s="340">
        <v>269073049</v>
      </c>
      <c r="J33" s="340">
        <f t="shared" si="0"/>
        <v>269073049</v>
      </c>
      <c r="K33" s="340">
        <v>0</v>
      </c>
      <c r="L33" s="340">
        <v>0</v>
      </c>
      <c r="M33" s="340">
        <v>0</v>
      </c>
      <c r="N33" s="340">
        <f t="shared" si="1"/>
        <v>0</v>
      </c>
      <c r="O33" s="339">
        <f t="shared" si="2"/>
        <v>0</v>
      </c>
      <c r="P33" s="366" t="s">
        <v>137</v>
      </c>
      <c r="Q33" s="357">
        <v>311</v>
      </c>
      <c r="R33" s="336" t="s">
        <v>145</v>
      </c>
      <c r="S33" s="357">
        <v>311</v>
      </c>
      <c r="T33" s="357">
        <v>311</v>
      </c>
      <c r="U33" s="357"/>
      <c r="V33" s="357">
        <v>0</v>
      </c>
      <c r="W33" s="338">
        <v>0</v>
      </c>
      <c r="X33" s="338">
        <f t="shared" si="3"/>
        <v>0</v>
      </c>
      <c r="Y33" s="339">
        <f t="shared" si="4"/>
        <v>0</v>
      </c>
      <c r="Z33" s="338" t="s">
        <v>169</v>
      </c>
      <c r="AA33" s="358"/>
    </row>
    <row r="34" spans="2:27" s="22" customFormat="1" ht="99.95" customHeight="1" x14ac:dyDescent="0.25">
      <c r="B34" s="353"/>
      <c r="C34" s="334" t="s">
        <v>103</v>
      </c>
      <c r="D34" s="368" t="s">
        <v>148</v>
      </c>
      <c r="E34" s="335">
        <v>2</v>
      </c>
      <c r="F34" s="335">
        <v>30</v>
      </c>
      <c r="G34" s="335">
        <v>3</v>
      </c>
      <c r="H34" s="335">
        <v>520</v>
      </c>
      <c r="I34" s="340">
        <v>10000000</v>
      </c>
      <c r="J34" s="340">
        <v>10000000</v>
      </c>
      <c r="K34" s="340">
        <v>10000000</v>
      </c>
      <c r="L34" s="340">
        <v>0</v>
      </c>
      <c r="M34" s="340">
        <v>0</v>
      </c>
      <c r="N34" s="340">
        <f t="shared" si="1"/>
        <v>10000000</v>
      </c>
      <c r="O34" s="339">
        <f t="shared" si="2"/>
        <v>1</v>
      </c>
      <c r="P34" s="368" t="s">
        <v>147</v>
      </c>
      <c r="Q34" s="357">
        <v>1</v>
      </c>
      <c r="R34" s="336" t="s">
        <v>154</v>
      </c>
      <c r="S34" s="357">
        <v>1</v>
      </c>
      <c r="T34" s="357">
        <v>1</v>
      </c>
      <c r="U34" s="357">
        <v>1</v>
      </c>
      <c r="V34" s="357">
        <v>0</v>
      </c>
      <c r="W34" s="338">
        <v>0</v>
      </c>
      <c r="X34" s="338">
        <f t="shared" ref="X34:X36" si="8">+W34+V34+U34</f>
        <v>1</v>
      </c>
      <c r="Y34" s="339">
        <f t="shared" ref="Y34:Y36" si="9">+X34/S34</f>
        <v>1</v>
      </c>
      <c r="Z34" s="338" t="s">
        <v>166</v>
      </c>
      <c r="AA34" s="358"/>
    </row>
    <row r="35" spans="2:27" s="22" customFormat="1" ht="99.95" customHeight="1" x14ac:dyDescent="0.25">
      <c r="B35" s="353"/>
      <c r="C35" s="334" t="s">
        <v>103</v>
      </c>
      <c r="D35" s="368" t="s">
        <v>155</v>
      </c>
      <c r="E35" s="335">
        <v>2</v>
      </c>
      <c r="F35" s="335">
        <v>30</v>
      </c>
      <c r="G35" s="335">
        <v>3</v>
      </c>
      <c r="H35" s="335">
        <v>520</v>
      </c>
      <c r="I35" s="340">
        <v>7000000</v>
      </c>
      <c r="J35" s="340">
        <v>7000000</v>
      </c>
      <c r="K35" s="340">
        <v>7000000</v>
      </c>
      <c r="L35" s="340">
        <v>0</v>
      </c>
      <c r="M35" s="340">
        <v>0</v>
      </c>
      <c r="N35" s="340">
        <f t="shared" ref="N35" si="10">SUM(K35:M35)</f>
        <v>7000000</v>
      </c>
      <c r="O35" s="339">
        <f t="shared" ref="O35" si="11">+N35/J35</f>
        <v>1</v>
      </c>
      <c r="P35" s="368" t="s">
        <v>156</v>
      </c>
      <c r="Q35" s="357">
        <v>1</v>
      </c>
      <c r="R35" s="336" t="s">
        <v>154</v>
      </c>
      <c r="S35" s="357">
        <v>1</v>
      </c>
      <c r="T35" s="357">
        <v>1</v>
      </c>
      <c r="U35" s="357">
        <v>1</v>
      </c>
      <c r="V35" s="357">
        <v>0</v>
      </c>
      <c r="W35" s="338">
        <v>0</v>
      </c>
      <c r="X35" s="338">
        <f t="shared" si="8"/>
        <v>1</v>
      </c>
      <c r="Y35" s="339">
        <f t="shared" si="9"/>
        <v>1</v>
      </c>
      <c r="Z35" s="338" t="s">
        <v>166</v>
      </c>
      <c r="AA35" s="358"/>
    </row>
    <row r="36" spans="2:27" s="22" customFormat="1" ht="118.5" customHeight="1" x14ac:dyDescent="0.25">
      <c r="B36" s="353"/>
      <c r="C36" s="334" t="s">
        <v>103</v>
      </c>
      <c r="D36" s="368" t="s">
        <v>149</v>
      </c>
      <c r="E36" s="335">
        <v>2</v>
      </c>
      <c r="F36" s="335">
        <v>30</v>
      </c>
      <c r="G36" s="335">
        <v>3</v>
      </c>
      <c r="H36" s="335">
        <v>520</v>
      </c>
      <c r="I36" s="340">
        <f>22500000+12053200+27953455</f>
        <v>62506655</v>
      </c>
      <c r="J36" s="340">
        <v>62506655</v>
      </c>
      <c r="K36" s="340">
        <v>62506655</v>
      </c>
      <c r="L36" s="340">
        <v>0</v>
      </c>
      <c r="M36" s="340">
        <v>0</v>
      </c>
      <c r="N36" s="340">
        <f t="shared" si="1"/>
        <v>62506655</v>
      </c>
      <c r="O36" s="339">
        <f t="shared" si="2"/>
        <v>1</v>
      </c>
      <c r="P36" s="368" t="s">
        <v>150</v>
      </c>
      <c r="Q36" s="357">
        <v>1</v>
      </c>
      <c r="R36" s="336" t="s">
        <v>154</v>
      </c>
      <c r="S36" s="357">
        <v>1</v>
      </c>
      <c r="T36" s="357">
        <v>1</v>
      </c>
      <c r="U36" s="357">
        <v>1</v>
      </c>
      <c r="V36" s="357">
        <v>0</v>
      </c>
      <c r="W36" s="338">
        <v>0</v>
      </c>
      <c r="X36" s="338">
        <f t="shared" si="8"/>
        <v>1</v>
      </c>
      <c r="Y36" s="339">
        <f t="shared" si="9"/>
        <v>1</v>
      </c>
      <c r="Z36" s="338" t="s">
        <v>166</v>
      </c>
      <c r="AA36" s="358"/>
    </row>
    <row r="37" spans="2:27" s="22" customFormat="1" ht="99.95" customHeight="1" x14ac:dyDescent="0.25">
      <c r="B37" s="353"/>
      <c r="C37" s="334" t="s">
        <v>103</v>
      </c>
      <c r="D37" s="368" t="s">
        <v>157</v>
      </c>
      <c r="E37" s="335">
        <v>2</v>
      </c>
      <c r="F37" s="335">
        <v>30</v>
      </c>
      <c r="G37" s="335">
        <v>3</v>
      </c>
      <c r="H37" s="335">
        <v>520</v>
      </c>
      <c r="I37" s="340">
        <v>12120000</v>
      </c>
      <c r="J37" s="340">
        <v>12120000</v>
      </c>
      <c r="K37" s="340">
        <v>12120000</v>
      </c>
      <c r="L37" s="340">
        <v>0</v>
      </c>
      <c r="M37" s="340">
        <v>0</v>
      </c>
      <c r="N37" s="340">
        <f t="shared" si="1"/>
        <v>12120000</v>
      </c>
      <c r="O37" s="339">
        <f t="shared" si="2"/>
        <v>1</v>
      </c>
      <c r="P37" s="368" t="s">
        <v>163</v>
      </c>
      <c r="Q37" s="357">
        <v>1</v>
      </c>
      <c r="R37" s="336" t="s">
        <v>154</v>
      </c>
      <c r="S37" s="357">
        <v>1</v>
      </c>
      <c r="T37" s="357">
        <v>1</v>
      </c>
      <c r="U37" s="357">
        <v>1</v>
      </c>
      <c r="V37" s="357">
        <v>0</v>
      </c>
      <c r="W37" s="338">
        <v>0</v>
      </c>
      <c r="X37" s="338">
        <f t="shared" ref="X37:X39" si="12">+W37+V37+U37</f>
        <v>1</v>
      </c>
      <c r="Y37" s="339">
        <f t="shared" ref="Y37:Y39" si="13">+X37/S37</f>
        <v>1</v>
      </c>
      <c r="Z37" s="338" t="s">
        <v>166</v>
      </c>
      <c r="AA37" s="358"/>
    </row>
    <row r="38" spans="2:27" s="22" customFormat="1" ht="99.95" customHeight="1" x14ac:dyDescent="0.25">
      <c r="B38" s="353"/>
      <c r="C38" s="334" t="s">
        <v>103</v>
      </c>
      <c r="D38" s="368" t="s">
        <v>152</v>
      </c>
      <c r="E38" s="335">
        <v>2</v>
      </c>
      <c r="F38" s="335">
        <v>30</v>
      </c>
      <c r="G38" s="335">
        <v>3</v>
      </c>
      <c r="H38" s="335">
        <v>520</v>
      </c>
      <c r="I38" s="340">
        <v>10000000</v>
      </c>
      <c r="J38" s="340">
        <v>10000000</v>
      </c>
      <c r="K38" s="340">
        <v>10000000</v>
      </c>
      <c r="L38" s="340">
        <v>0</v>
      </c>
      <c r="M38" s="340">
        <v>0</v>
      </c>
      <c r="N38" s="340">
        <f t="shared" si="1"/>
        <v>10000000</v>
      </c>
      <c r="O38" s="339">
        <f t="shared" si="2"/>
        <v>1</v>
      </c>
      <c r="P38" s="368" t="s">
        <v>153</v>
      </c>
      <c r="Q38" s="357">
        <v>1</v>
      </c>
      <c r="R38" s="336" t="s">
        <v>146</v>
      </c>
      <c r="S38" s="357">
        <v>1</v>
      </c>
      <c r="T38" s="357">
        <v>1</v>
      </c>
      <c r="U38" s="357">
        <v>1</v>
      </c>
      <c r="V38" s="357">
        <v>0</v>
      </c>
      <c r="W38" s="338">
        <v>0</v>
      </c>
      <c r="X38" s="338">
        <f t="shared" si="12"/>
        <v>1</v>
      </c>
      <c r="Y38" s="339">
        <f t="shared" si="13"/>
        <v>1</v>
      </c>
      <c r="Z38" s="338" t="s">
        <v>166</v>
      </c>
      <c r="AA38" s="358"/>
    </row>
    <row r="39" spans="2:27" s="22" customFormat="1" ht="112.5" customHeight="1" x14ac:dyDescent="0.25">
      <c r="B39" s="353"/>
      <c r="C39" s="334" t="s">
        <v>103</v>
      </c>
      <c r="D39" s="356" t="s">
        <v>283</v>
      </c>
      <c r="E39" s="335">
        <v>2</v>
      </c>
      <c r="F39" s="335">
        <v>30</v>
      </c>
      <c r="G39" s="335">
        <v>3</v>
      </c>
      <c r="H39" s="335">
        <v>520</v>
      </c>
      <c r="I39" s="340">
        <v>100000000</v>
      </c>
      <c r="J39" s="340">
        <f t="shared" si="0"/>
        <v>100000000</v>
      </c>
      <c r="K39" s="340">
        <v>0</v>
      </c>
      <c r="L39" s="340">
        <v>0</v>
      </c>
      <c r="M39" s="340">
        <v>0</v>
      </c>
      <c r="N39" s="340">
        <f t="shared" si="1"/>
        <v>0</v>
      </c>
      <c r="O39" s="339">
        <f t="shared" si="2"/>
        <v>0</v>
      </c>
      <c r="P39" s="366" t="s">
        <v>287</v>
      </c>
      <c r="Q39" s="357">
        <v>1</v>
      </c>
      <c r="R39" s="336" t="s">
        <v>146</v>
      </c>
      <c r="S39" s="357">
        <v>1</v>
      </c>
      <c r="T39" s="357">
        <v>1</v>
      </c>
      <c r="U39" s="357"/>
      <c r="V39" s="357">
        <v>0</v>
      </c>
      <c r="W39" s="338">
        <v>0</v>
      </c>
      <c r="X39" s="338">
        <f t="shared" si="12"/>
        <v>0</v>
      </c>
      <c r="Y39" s="339">
        <f t="shared" si="13"/>
        <v>0</v>
      </c>
      <c r="Z39" s="338" t="s">
        <v>166</v>
      </c>
      <c r="AA39" s="358"/>
    </row>
    <row r="40" spans="2:27" s="22" customFormat="1" ht="122.25" customHeight="1" x14ac:dyDescent="0.25">
      <c r="B40" s="353"/>
      <c r="C40" s="334" t="s">
        <v>103</v>
      </c>
      <c r="D40" s="366" t="s">
        <v>138</v>
      </c>
      <c r="E40" s="335">
        <v>2</v>
      </c>
      <c r="F40" s="335">
        <v>30</v>
      </c>
      <c r="G40" s="335">
        <v>3</v>
      </c>
      <c r="H40" s="335">
        <v>520</v>
      </c>
      <c r="I40" s="340">
        <v>100000000</v>
      </c>
      <c r="J40" s="340">
        <f t="shared" si="0"/>
        <v>100000000</v>
      </c>
      <c r="K40" s="340">
        <v>0</v>
      </c>
      <c r="L40" s="340">
        <v>0</v>
      </c>
      <c r="M40" s="340">
        <v>0</v>
      </c>
      <c r="N40" s="340">
        <f t="shared" si="1"/>
        <v>0</v>
      </c>
      <c r="O40" s="339">
        <f t="shared" si="2"/>
        <v>0</v>
      </c>
      <c r="P40" s="366" t="s">
        <v>139</v>
      </c>
      <c r="Q40" s="357">
        <v>1</v>
      </c>
      <c r="R40" s="336" t="s">
        <v>146</v>
      </c>
      <c r="S40" s="357">
        <v>1</v>
      </c>
      <c r="T40" s="357">
        <v>1</v>
      </c>
      <c r="U40" s="357"/>
      <c r="V40" s="357">
        <v>0</v>
      </c>
      <c r="W40" s="338">
        <v>0</v>
      </c>
      <c r="X40" s="338">
        <f t="shared" si="3"/>
        <v>0</v>
      </c>
      <c r="Y40" s="339">
        <f t="shared" si="4"/>
        <v>0</v>
      </c>
      <c r="Z40" s="338" t="s">
        <v>166</v>
      </c>
      <c r="AA40" s="358"/>
    </row>
    <row r="41" spans="2:27" s="22" customFormat="1" ht="99.95" customHeight="1" x14ac:dyDescent="0.25">
      <c r="B41" s="353"/>
      <c r="C41" s="334" t="s">
        <v>103</v>
      </c>
      <c r="D41" s="366" t="s">
        <v>140</v>
      </c>
      <c r="E41" s="335">
        <v>2</v>
      </c>
      <c r="F41" s="335">
        <v>30</v>
      </c>
      <c r="G41" s="335">
        <v>3</v>
      </c>
      <c r="H41" s="335">
        <v>520</v>
      </c>
      <c r="I41" s="340">
        <v>130000000</v>
      </c>
      <c r="J41" s="340">
        <f t="shared" si="0"/>
        <v>130000000</v>
      </c>
      <c r="K41" s="340">
        <v>0</v>
      </c>
      <c r="L41" s="340">
        <v>0</v>
      </c>
      <c r="M41" s="340">
        <v>0</v>
      </c>
      <c r="N41" s="340">
        <f t="shared" si="1"/>
        <v>0</v>
      </c>
      <c r="O41" s="339">
        <f t="shared" si="2"/>
        <v>0</v>
      </c>
      <c r="P41" s="366" t="s">
        <v>141</v>
      </c>
      <c r="Q41" s="357">
        <v>1</v>
      </c>
      <c r="R41" s="336" t="s">
        <v>146</v>
      </c>
      <c r="S41" s="357">
        <v>1</v>
      </c>
      <c r="T41" s="357">
        <v>1</v>
      </c>
      <c r="U41" s="357"/>
      <c r="V41" s="357">
        <v>0</v>
      </c>
      <c r="W41" s="338">
        <v>0</v>
      </c>
      <c r="X41" s="338">
        <f t="shared" si="3"/>
        <v>0</v>
      </c>
      <c r="Y41" s="339">
        <f t="shared" si="4"/>
        <v>0</v>
      </c>
      <c r="Z41" s="338" t="s">
        <v>166</v>
      </c>
      <c r="AA41" s="358"/>
    </row>
    <row r="42" spans="2:27" s="22" customFormat="1" ht="99.95" customHeight="1" x14ac:dyDescent="0.25">
      <c r="B42" s="353"/>
      <c r="C42" s="334" t="s">
        <v>103</v>
      </c>
      <c r="D42" s="366" t="s">
        <v>161</v>
      </c>
      <c r="E42" s="335">
        <v>2</v>
      </c>
      <c r="F42" s="335">
        <v>30</v>
      </c>
      <c r="G42" s="335">
        <v>3</v>
      </c>
      <c r="H42" s="335">
        <v>520</v>
      </c>
      <c r="I42" s="340">
        <v>197210459</v>
      </c>
      <c r="J42" s="340">
        <f t="shared" si="0"/>
        <v>197210459</v>
      </c>
      <c r="K42" s="340">
        <v>0</v>
      </c>
      <c r="L42" s="340">
        <v>0</v>
      </c>
      <c r="M42" s="340">
        <v>0</v>
      </c>
      <c r="N42" s="340">
        <f t="shared" si="1"/>
        <v>0</v>
      </c>
      <c r="O42" s="339">
        <f t="shared" si="2"/>
        <v>0</v>
      </c>
      <c r="P42" s="366" t="s">
        <v>162</v>
      </c>
      <c r="Q42" s="357">
        <v>1</v>
      </c>
      <c r="R42" s="336" t="s">
        <v>146</v>
      </c>
      <c r="S42" s="357">
        <v>1</v>
      </c>
      <c r="T42" s="357">
        <v>1</v>
      </c>
      <c r="U42" s="357"/>
      <c r="V42" s="357">
        <v>0</v>
      </c>
      <c r="W42" s="338">
        <v>0</v>
      </c>
      <c r="X42" s="338">
        <f t="shared" si="3"/>
        <v>0</v>
      </c>
      <c r="Y42" s="339">
        <f t="shared" si="4"/>
        <v>0</v>
      </c>
      <c r="Z42" s="338" t="s">
        <v>166</v>
      </c>
      <c r="AA42" s="358"/>
    </row>
    <row r="43" spans="2:27" ht="34.5" customHeight="1" thickBot="1" x14ac:dyDescent="0.3">
      <c r="B43" s="308"/>
      <c r="C43" s="309"/>
      <c r="D43" s="310"/>
      <c r="E43" s="311"/>
      <c r="F43" s="311"/>
      <c r="G43" s="311"/>
      <c r="H43" s="311"/>
      <c r="I43" s="310"/>
      <c r="J43" s="306"/>
      <c r="K43" s="306"/>
      <c r="L43" s="307"/>
      <c r="M43" s="307"/>
      <c r="N43" s="306"/>
      <c r="O43" s="312"/>
      <c r="P43" s="313"/>
      <c r="Q43" s="314"/>
      <c r="R43" s="315"/>
      <c r="S43" s="314"/>
      <c r="T43" s="314"/>
      <c r="U43" s="314"/>
      <c r="V43" s="314"/>
      <c r="W43" s="312"/>
      <c r="X43" s="312">
        <f t="shared" si="3"/>
        <v>0</v>
      </c>
      <c r="Y43" s="312"/>
      <c r="Z43" s="316"/>
      <c r="AA43" s="317"/>
    </row>
    <row r="44" spans="2:27" ht="19.5" customHeight="1" thickBot="1" x14ac:dyDescent="0.3">
      <c r="B44" s="318" t="s">
        <v>28</v>
      </c>
      <c r="C44" s="319"/>
      <c r="D44" s="319"/>
      <c r="E44" s="320"/>
      <c r="F44" s="320"/>
      <c r="G44" s="31"/>
      <c r="H44" s="31"/>
      <c r="I44" s="32"/>
      <c r="J44" s="33"/>
      <c r="K44" s="33"/>
      <c r="L44" s="33"/>
      <c r="M44" s="33"/>
      <c r="N44" s="33"/>
      <c r="O44" s="34"/>
      <c r="P44" s="35"/>
      <c r="Q44" s="36"/>
      <c r="R44" s="35"/>
      <c r="S44" s="36"/>
      <c r="T44" s="36"/>
      <c r="U44" s="36"/>
      <c r="V44" s="36"/>
      <c r="W44" s="34"/>
      <c r="X44" s="34"/>
      <c r="Y44" s="34"/>
      <c r="Z44" s="37"/>
      <c r="AA44" s="38"/>
    </row>
    <row r="45" spans="2:27" ht="14.25" customHeight="1" thickBot="1" x14ac:dyDescent="0.3">
      <c r="B45" s="321" t="s">
        <v>30</v>
      </c>
      <c r="C45" s="322"/>
      <c r="D45" s="322"/>
      <c r="E45" s="320"/>
      <c r="F45" s="320"/>
      <c r="G45" s="31"/>
      <c r="H45" s="31"/>
      <c r="I45" s="32"/>
      <c r="J45" s="33"/>
      <c r="K45" s="33"/>
      <c r="L45" s="33"/>
      <c r="M45" s="33"/>
      <c r="N45" s="33"/>
      <c r="O45" s="34"/>
      <c r="P45" s="35"/>
      <c r="Q45" s="36"/>
      <c r="R45" s="35"/>
      <c r="S45" s="36"/>
      <c r="T45" s="36"/>
      <c r="U45" s="36"/>
      <c r="V45" s="36"/>
      <c r="W45" s="34"/>
      <c r="X45" s="34"/>
      <c r="Y45" s="34"/>
      <c r="Z45" s="37"/>
      <c r="AA45" s="38"/>
    </row>
    <row r="46" spans="2:27" ht="18.75" customHeight="1" thickBot="1" x14ac:dyDescent="0.3">
      <c r="B46" s="323" t="s">
        <v>81</v>
      </c>
      <c r="C46" s="324"/>
      <c r="D46" s="324"/>
      <c r="E46" s="325"/>
      <c r="F46" s="325"/>
      <c r="G46" s="9"/>
      <c r="H46" s="9"/>
      <c r="I46" s="9"/>
      <c r="J46" s="9"/>
      <c r="K46" s="9"/>
      <c r="L46" s="9"/>
      <c r="M46" s="9"/>
      <c r="N46" s="9"/>
      <c r="O46" s="9"/>
      <c r="P46" s="24"/>
      <c r="Q46" s="9"/>
      <c r="R46" s="9"/>
      <c r="S46" s="9"/>
      <c r="T46" s="13"/>
      <c r="U46" s="13"/>
      <c r="V46" s="13"/>
      <c r="W46" s="9"/>
      <c r="X46" s="9"/>
      <c r="Y46" s="9"/>
      <c r="Z46" s="9"/>
      <c r="AA46" s="10"/>
    </row>
    <row r="47" spans="2:27" ht="13.5" customHeight="1" thickBot="1" x14ac:dyDescent="0.3">
      <c r="B47" s="326" t="s">
        <v>80</v>
      </c>
      <c r="C47" s="327"/>
      <c r="D47" s="327"/>
      <c r="E47" s="328"/>
      <c r="F47" s="328"/>
      <c r="G47" s="14"/>
      <c r="H47" s="14"/>
      <c r="I47" s="14"/>
      <c r="J47" s="14"/>
      <c r="K47" s="14"/>
      <c r="L47" s="14"/>
      <c r="M47" s="14"/>
      <c r="N47" s="14"/>
      <c r="O47" s="14"/>
      <c r="P47" s="14"/>
      <c r="Q47" s="14"/>
      <c r="R47" s="14"/>
      <c r="S47" s="14"/>
      <c r="T47" s="15"/>
      <c r="U47" s="15"/>
      <c r="V47" s="15"/>
      <c r="W47" s="14"/>
      <c r="X47" s="14"/>
      <c r="Y47" s="14"/>
      <c r="Z47" s="14"/>
      <c r="AA47" s="14"/>
    </row>
    <row r="48" spans="2:27" ht="18.75" customHeight="1" thickBot="1" x14ac:dyDescent="0.3">
      <c r="B48" s="329" t="s">
        <v>78</v>
      </c>
      <c r="C48" s="330"/>
      <c r="D48" s="330"/>
      <c r="E48" s="330"/>
      <c r="F48" s="330"/>
      <c r="G48" s="14"/>
      <c r="H48" s="14"/>
      <c r="I48" s="23"/>
      <c r="J48" s="14"/>
      <c r="K48" s="23"/>
      <c r="L48" s="14"/>
      <c r="M48" s="14"/>
      <c r="N48" s="14"/>
      <c r="O48" s="14"/>
      <c r="P48" s="14"/>
      <c r="Q48" s="14"/>
      <c r="R48" s="14"/>
      <c r="S48" s="14"/>
      <c r="T48" s="15"/>
      <c r="U48" s="15"/>
      <c r="V48" s="15"/>
      <c r="W48" s="14"/>
      <c r="X48" s="14"/>
      <c r="Y48" s="14"/>
      <c r="Z48" s="14"/>
      <c r="AA48" s="14"/>
    </row>
    <row r="49" spans="2:27" ht="21" customHeight="1" thickBot="1" x14ac:dyDescent="0.3">
      <c r="B49" s="323" t="s">
        <v>79</v>
      </c>
      <c r="C49" s="324"/>
      <c r="D49" s="324"/>
      <c r="E49" s="8"/>
      <c r="F49" s="8"/>
      <c r="G49" s="2"/>
      <c r="H49" s="2"/>
      <c r="I49" s="2"/>
      <c r="J49" s="2"/>
      <c r="K49" s="2"/>
      <c r="L49" s="2"/>
      <c r="M49" s="2"/>
      <c r="N49" s="2"/>
      <c r="O49" s="2"/>
      <c r="P49" s="25"/>
      <c r="Q49" s="2"/>
      <c r="R49" s="2"/>
      <c r="S49" s="2"/>
      <c r="T49" s="4"/>
      <c r="U49" s="4"/>
      <c r="V49" s="4"/>
      <c r="W49" s="2"/>
      <c r="X49" s="2"/>
      <c r="Y49" s="2"/>
      <c r="Z49" s="2"/>
      <c r="AA49" s="2"/>
    </row>
    <row r="50" spans="2:27" ht="31.5" customHeight="1" x14ac:dyDescent="0.25">
      <c r="B50" s="2"/>
      <c r="C50" s="2"/>
      <c r="D50" s="3"/>
      <c r="E50" s="2"/>
      <c r="F50" s="2"/>
      <c r="G50" s="2"/>
      <c r="H50" s="2"/>
      <c r="I50" s="30"/>
      <c r="J50" s="2"/>
      <c r="K50" s="2"/>
      <c r="L50" s="2"/>
      <c r="M50" s="2"/>
      <c r="N50" s="2"/>
      <c r="O50" s="2"/>
      <c r="P50" s="26"/>
      <c r="Q50" s="2"/>
      <c r="R50" s="2"/>
      <c r="S50" s="2"/>
      <c r="T50" s="4"/>
      <c r="U50" s="4"/>
      <c r="V50" s="4"/>
      <c r="W50" s="240"/>
      <c r="X50" s="240"/>
      <c r="Y50" s="240"/>
      <c r="Z50" s="240"/>
      <c r="AA50" s="2"/>
    </row>
    <row r="51" spans="2:27" ht="18" customHeight="1" x14ac:dyDescent="0.25">
      <c r="B51" s="2"/>
      <c r="C51" s="2"/>
      <c r="D51" s="7" t="s">
        <v>15</v>
      </c>
      <c r="E51" s="8"/>
      <c r="F51" s="8"/>
      <c r="G51" s="8"/>
      <c r="H51" s="8"/>
      <c r="I51" s="8"/>
      <c r="J51" s="8"/>
      <c r="K51" s="8"/>
      <c r="L51" s="8"/>
      <c r="M51" s="8"/>
      <c r="N51" s="8"/>
      <c r="O51" s="8"/>
      <c r="P51" s="8"/>
      <c r="Q51" s="8"/>
      <c r="R51" s="8"/>
      <c r="S51" s="8"/>
      <c r="T51" s="11"/>
      <c r="U51" s="20"/>
      <c r="V51" s="20"/>
      <c r="W51" s="242" t="s">
        <v>17</v>
      </c>
      <c r="X51" s="242"/>
      <c r="Y51" s="242"/>
      <c r="Z51" s="242"/>
      <c r="AA51" s="2"/>
    </row>
    <row r="52" spans="2:27" ht="15.75" customHeight="1" thickBot="1" x14ac:dyDescent="0.3">
      <c r="B52" s="2"/>
      <c r="C52" s="2"/>
      <c r="D52" s="7" t="s">
        <v>16</v>
      </c>
      <c r="E52" s="8"/>
      <c r="F52" s="8"/>
      <c r="G52" s="8"/>
      <c r="H52" s="8"/>
      <c r="I52" s="8"/>
      <c r="J52" s="8"/>
      <c r="K52" s="8"/>
      <c r="L52" s="8"/>
      <c r="M52" s="8"/>
      <c r="N52" s="8"/>
      <c r="O52" s="8"/>
      <c r="P52" s="8"/>
      <c r="Q52" s="8"/>
      <c r="R52" s="8"/>
      <c r="S52" s="8"/>
      <c r="T52" s="11"/>
      <c r="U52" s="20"/>
      <c r="V52" s="20"/>
      <c r="W52" s="241" t="s">
        <v>16</v>
      </c>
      <c r="X52" s="241"/>
      <c r="Y52" s="241"/>
      <c r="Z52" s="241"/>
      <c r="AA52" s="2"/>
    </row>
    <row r="53" spans="2:27" ht="15.75" customHeight="1" x14ac:dyDescent="0.25">
      <c r="B53" s="2"/>
      <c r="C53" s="2"/>
      <c r="D53" s="4"/>
      <c r="E53" s="2"/>
      <c r="F53" s="2"/>
      <c r="G53" s="2"/>
      <c r="H53" s="2"/>
      <c r="I53" s="2"/>
      <c r="J53" s="2"/>
      <c r="K53" s="2"/>
      <c r="L53" s="2"/>
      <c r="M53" s="2"/>
      <c r="N53" s="2"/>
      <c r="O53" s="2"/>
      <c r="P53" s="2"/>
      <c r="Q53" s="2"/>
      <c r="R53" s="2"/>
      <c r="S53" s="2"/>
      <c r="T53" s="4"/>
      <c r="U53" s="4"/>
      <c r="V53" s="4"/>
      <c r="W53" s="4"/>
      <c r="X53" s="4"/>
      <c r="Y53" s="4"/>
      <c r="Z53" s="4"/>
      <c r="AA53" s="2"/>
    </row>
    <row r="65" spans="9:9" x14ac:dyDescent="0.25">
      <c r="I65" s="22"/>
    </row>
  </sheetData>
  <mergeCells count="41">
    <mergeCell ref="B15:B17"/>
    <mergeCell ref="M16:M17"/>
    <mergeCell ref="N16:N17"/>
    <mergeCell ref="W50:Z50"/>
    <mergeCell ref="W52:Z52"/>
    <mergeCell ref="W51:Z51"/>
    <mergeCell ref="U16:W16"/>
    <mergeCell ref="X16:X17"/>
    <mergeCell ref="Y16:Y17"/>
    <mergeCell ref="AB21:AD21"/>
    <mergeCell ref="B49:D49"/>
    <mergeCell ref="B44:D44"/>
    <mergeCell ref="B48:F48"/>
    <mergeCell ref="B45:D45"/>
    <mergeCell ref="B46:D46"/>
    <mergeCell ref="B18:B32"/>
    <mergeCell ref="B33:B42"/>
    <mergeCell ref="C13:AA13"/>
    <mergeCell ref="C14:AA14"/>
    <mergeCell ref="C15:C17"/>
    <mergeCell ref="E15:H16"/>
    <mergeCell ref="P16:R16"/>
    <mergeCell ref="I15:I17"/>
    <mergeCell ref="S16:T16"/>
    <mergeCell ref="Z15:Z17"/>
    <mergeCell ref="AA15:AA17"/>
    <mergeCell ref="P15:Y15"/>
    <mergeCell ref="J15:J17"/>
    <mergeCell ref="D15:D17"/>
    <mergeCell ref="K15:O15"/>
    <mergeCell ref="O16:O17"/>
    <mergeCell ref="K16:K17"/>
    <mergeCell ref="L16:L17"/>
    <mergeCell ref="B5:AA5"/>
    <mergeCell ref="B6:AA6"/>
    <mergeCell ref="C10:AA10"/>
    <mergeCell ref="C11:AA11"/>
    <mergeCell ref="C12:AA12"/>
    <mergeCell ref="B7:AA7"/>
    <mergeCell ref="B8:AA8"/>
    <mergeCell ref="B9:AA9"/>
  </mergeCells>
  <printOptions horizontalCentered="1" verticalCentered="1"/>
  <pageMargins left="0.19685039370078741" right="0" top="0" bottom="0" header="0.31496062992125984" footer="0.31496062992125984"/>
  <pageSetup paperSize="5"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O35"/>
  <sheetViews>
    <sheetView showGridLines="0" zoomScale="75" zoomScaleNormal="75" workbookViewId="0">
      <selection activeCell="B33" sqref="B33"/>
    </sheetView>
  </sheetViews>
  <sheetFormatPr baseColWidth="10" defaultRowHeight="15" x14ac:dyDescent="0.25"/>
  <cols>
    <col min="1" max="1" width="3.7109375" customWidth="1"/>
    <col min="2" max="2" width="32.7109375" customWidth="1"/>
    <col min="3" max="3" width="27" customWidth="1"/>
    <col min="4" max="7" width="9.85546875" customWidth="1"/>
    <col min="8" max="8" width="24.42578125" customWidth="1"/>
    <col min="9" max="10" width="14.7109375" customWidth="1"/>
    <col min="11" max="13" width="9.7109375" customWidth="1"/>
    <col min="14" max="14" width="15.85546875" customWidth="1"/>
    <col min="15" max="15" width="24.140625" customWidth="1"/>
    <col min="16" max="17" width="14.140625" bestFit="1" customWidth="1"/>
  </cols>
  <sheetData>
    <row r="5" spans="2:15" x14ac:dyDescent="0.25">
      <c r="B5" s="230" t="s">
        <v>9</v>
      </c>
      <c r="C5" s="230"/>
      <c r="D5" s="230"/>
      <c r="E5" s="230"/>
      <c r="F5" s="230"/>
      <c r="G5" s="230"/>
      <c r="H5" s="230"/>
      <c r="I5" s="230"/>
      <c r="J5" s="230"/>
      <c r="K5" s="230"/>
      <c r="L5" s="230"/>
      <c r="M5" s="230"/>
      <c r="N5" s="230"/>
      <c r="O5" s="230"/>
    </row>
    <row r="6" spans="2:15" x14ac:dyDescent="0.25">
      <c r="B6" s="230" t="s">
        <v>10</v>
      </c>
      <c r="C6" s="230"/>
      <c r="D6" s="230"/>
      <c r="E6" s="230"/>
      <c r="F6" s="230"/>
      <c r="G6" s="230"/>
      <c r="H6" s="230"/>
      <c r="I6" s="230"/>
      <c r="J6" s="230"/>
      <c r="K6" s="230"/>
      <c r="L6" s="230"/>
      <c r="M6" s="230"/>
      <c r="N6" s="230"/>
      <c r="O6" s="230"/>
    </row>
    <row r="7" spans="2:15" ht="15.75" thickBot="1" x14ac:dyDescent="0.3"/>
    <row r="8" spans="2:15" ht="24.75" customHeight="1" x14ac:dyDescent="0.25">
      <c r="B8" s="262" t="s">
        <v>31</v>
      </c>
      <c r="C8" s="262"/>
      <c r="D8" s="262"/>
      <c r="E8" s="262"/>
      <c r="F8" s="262"/>
      <c r="G8" s="262"/>
      <c r="H8" s="262"/>
      <c r="I8" s="262"/>
      <c r="J8" s="262"/>
      <c r="K8" s="262"/>
      <c r="L8" s="262"/>
      <c r="M8" s="262"/>
      <c r="N8" s="262"/>
      <c r="O8" s="262"/>
    </row>
    <row r="9" spans="2:15" ht="24.75" customHeight="1" thickBot="1" x14ac:dyDescent="0.3">
      <c r="B9" s="263" t="s">
        <v>32</v>
      </c>
      <c r="C9" s="263"/>
      <c r="D9" s="263"/>
      <c r="E9" s="263"/>
      <c r="F9" s="263"/>
      <c r="G9" s="263"/>
      <c r="H9" s="263"/>
      <c r="I9" s="263"/>
      <c r="J9" s="263"/>
      <c r="K9" s="263"/>
      <c r="L9" s="263"/>
      <c r="M9" s="263"/>
      <c r="N9" s="263"/>
      <c r="O9" s="263"/>
    </row>
    <row r="10" spans="2:15" ht="25.5" customHeight="1" thickBot="1" x14ac:dyDescent="0.3">
      <c r="B10" s="264" t="s">
        <v>33</v>
      </c>
      <c r="C10" s="264"/>
      <c r="D10" s="264"/>
      <c r="E10" s="264"/>
      <c r="F10" s="264"/>
      <c r="G10" s="264"/>
      <c r="H10" s="264"/>
      <c r="I10" s="264"/>
      <c r="J10" s="264"/>
      <c r="K10" s="264"/>
      <c r="L10" s="264"/>
      <c r="M10" s="264"/>
      <c r="N10" s="264"/>
      <c r="O10" s="264"/>
    </row>
    <row r="11" spans="2:15" ht="35.25" customHeight="1" thickBot="1" x14ac:dyDescent="0.3">
      <c r="B11" s="16" t="s">
        <v>34</v>
      </c>
      <c r="C11" s="256" t="s">
        <v>35</v>
      </c>
      <c r="D11" s="256"/>
      <c r="E11" s="256"/>
      <c r="F11" s="256"/>
      <c r="G11" s="256"/>
      <c r="H11" s="256"/>
      <c r="I11" s="256"/>
      <c r="J11" s="256"/>
      <c r="K11" s="256"/>
      <c r="L11" s="256"/>
      <c r="M11" s="256"/>
      <c r="N11" s="256"/>
      <c r="O11" s="256"/>
    </row>
    <row r="12" spans="2:15" ht="30" customHeight="1" x14ac:dyDescent="0.25">
      <c r="B12" s="265" t="s">
        <v>36</v>
      </c>
      <c r="C12" s="257" t="s">
        <v>37</v>
      </c>
      <c r="D12" s="258"/>
      <c r="E12" s="258"/>
      <c r="F12" s="258"/>
      <c r="G12" s="258"/>
      <c r="H12" s="258"/>
      <c r="I12" s="258"/>
      <c r="J12" s="258"/>
      <c r="K12" s="258"/>
      <c r="L12" s="258"/>
      <c r="M12" s="258"/>
      <c r="N12" s="258"/>
      <c r="O12" s="259"/>
    </row>
    <row r="13" spans="2:15" ht="71.25" customHeight="1" thickBot="1" x14ac:dyDescent="0.3">
      <c r="B13" s="266"/>
      <c r="C13" s="267" t="s">
        <v>38</v>
      </c>
      <c r="D13" s="268"/>
      <c r="E13" s="268"/>
      <c r="F13" s="268"/>
      <c r="G13" s="268"/>
      <c r="H13" s="268"/>
      <c r="I13" s="268"/>
      <c r="J13" s="268"/>
      <c r="K13" s="268"/>
      <c r="L13" s="268"/>
      <c r="M13" s="268"/>
      <c r="N13" s="268"/>
      <c r="O13" s="269"/>
    </row>
    <row r="14" spans="2:15" ht="34.5" customHeight="1" thickBot="1" x14ac:dyDescent="0.3">
      <c r="B14" s="16" t="s">
        <v>39</v>
      </c>
      <c r="C14" s="256" t="s">
        <v>40</v>
      </c>
      <c r="D14" s="256"/>
      <c r="E14" s="256"/>
      <c r="F14" s="256"/>
      <c r="G14" s="256"/>
      <c r="H14" s="256"/>
      <c r="I14" s="256"/>
      <c r="J14" s="256"/>
      <c r="K14" s="256"/>
      <c r="L14" s="256"/>
      <c r="M14" s="256"/>
      <c r="N14" s="256"/>
      <c r="O14" s="256"/>
    </row>
    <row r="15" spans="2:15" ht="34.5" customHeight="1" thickBot="1" x14ac:dyDescent="0.3">
      <c r="B15" s="16" t="s">
        <v>41</v>
      </c>
      <c r="C15" s="256" t="s">
        <v>42</v>
      </c>
      <c r="D15" s="256"/>
      <c r="E15" s="256"/>
      <c r="F15" s="256"/>
      <c r="G15" s="256"/>
      <c r="H15" s="256"/>
      <c r="I15" s="256"/>
      <c r="J15" s="256"/>
      <c r="K15" s="256"/>
      <c r="L15" s="256"/>
      <c r="M15" s="256"/>
      <c r="N15" s="256"/>
      <c r="O15" s="256"/>
    </row>
    <row r="16" spans="2:15" ht="34.5" customHeight="1" thickBot="1" x14ac:dyDescent="0.3">
      <c r="B16" s="16" t="s">
        <v>43</v>
      </c>
      <c r="C16" s="256" t="s">
        <v>44</v>
      </c>
      <c r="D16" s="256"/>
      <c r="E16" s="256"/>
      <c r="F16" s="256"/>
      <c r="G16" s="256"/>
      <c r="H16" s="256"/>
      <c r="I16" s="256"/>
      <c r="J16" s="256"/>
      <c r="K16" s="256"/>
      <c r="L16" s="256"/>
      <c r="M16" s="256"/>
      <c r="N16" s="256"/>
      <c r="O16" s="256"/>
    </row>
    <row r="17" spans="2:15" ht="34.5" customHeight="1" thickBot="1" x14ac:dyDescent="0.3">
      <c r="B17" s="17" t="s">
        <v>45</v>
      </c>
      <c r="C17" s="256" t="s">
        <v>46</v>
      </c>
      <c r="D17" s="256"/>
      <c r="E17" s="256"/>
      <c r="F17" s="256"/>
      <c r="G17" s="256"/>
      <c r="H17" s="256"/>
      <c r="I17" s="256"/>
      <c r="J17" s="256"/>
      <c r="K17" s="256"/>
      <c r="L17" s="256"/>
      <c r="M17" s="256"/>
      <c r="N17" s="256"/>
      <c r="O17" s="256"/>
    </row>
    <row r="18" spans="2:15" ht="45" customHeight="1" thickBot="1" x14ac:dyDescent="0.3">
      <c r="B18" s="17" t="s">
        <v>47</v>
      </c>
      <c r="C18" s="257" t="s">
        <v>48</v>
      </c>
      <c r="D18" s="258"/>
      <c r="E18" s="258"/>
      <c r="F18" s="258"/>
      <c r="G18" s="258"/>
      <c r="H18" s="258"/>
      <c r="I18" s="258"/>
      <c r="J18" s="258"/>
      <c r="K18" s="258"/>
      <c r="L18" s="258"/>
      <c r="M18" s="258"/>
      <c r="N18" s="258"/>
      <c r="O18" s="259"/>
    </row>
    <row r="19" spans="2:15" ht="37.5" customHeight="1" thickBot="1" x14ac:dyDescent="0.3">
      <c r="B19" s="260" t="s">
        <v>49</v>
      </c>
      <c r="C19" s="257" t="s">
        <v>50</v>
      </c>
      <c r="D19" s="258"/>
      <c r="E19" s="258"/>
      <c r="F19" s="258"/>
      <c r="G19" s="258"/>
      <c r="H19" s="258"/>
      <c r="I19" s="258"/>
      <c r="J19" s="258"/>
      <c r="K19" s="258"/>
      <c r="L19" s="258"/>
      <c r="M19" s="258"/>
      <c r="N19" s="258"/>
      <c r="O19" s="259"/>
    </row>
    <row r="20" spans="2:15" ht="37.5" customHeight="1" thickBot="1" x14ac:dyDescent="0.3">
      <c r="B20" s="261"/>
      <c r="C20" s="257" t="s">
        <v>51</v>
      </c>
      <c r="D20" s="258"/>
      <c r="E20" s="258"/>
      <c r="F20" s="258"/>
      <c r="G20" s="258"/>
      <c r="H20" s="258"/>
      <c r="I20" s="258"/>
      <c r="J20" s="258"/>
      <c r="K20" s="258"/>
      <c r="L20" s="258"/>
      <c r="M20" s="258"/>
      <c r="N20" s="258"/>
      <c r="O20" s="259"/>
    </row>
    <row r="21" spans="2:15" ht="37.5" customHeight="1" thickBot="1" x14ac:dyDescent="0.3">
      <c r="B21" s="261"/>
      <c r="C21" s="252" t="s">
        <v>52</v>
      </c>
      <c r="D21" s="253"/>
      <c r="E21" s="253"/>
      <c r="F21" s="253"/>
      <c r="G21" s="253"/>
      <c r="H21" s="253"/>
      <c r="I21" s="253"/>
      <c r="J21" s="253"/>
      <c r="K21" s="253"/>
      <c r="L21" s="253"/>
      <c r="M21" s="253"/>
      <c r="N21" s="253"/>
      <c r="O21" s="254"/>
    </row>
    <row r="22" spans="2:15" ht="37.5" customHeight="1" thickBot="1" x14ac:dyDescent="0.3">
      <c r="B22" s="261"/>
      <c r="C22" s="252" t="s">
        <v>53</v>
      </c>
      <c r="D22" s="253"/>
      <c r="E22" s="253"/>
      <c r="F22" s="253"/>
      <c r="G22" s="253"/>
      <c r="H22" s="253"/>
      <c r="I22" s="253"/>
      <c r="J22" s="253"/>
      <c r="K22" s="253"/>
      <c r="L22" s="253"/>
      <c r="M22" s="253"/>
      <c r="N22" s="253"/>
      <c r="O22" s="254"/>
    </row>
    <row r="23" spans="2:15" ht="34.5" customHeight="1" thickBot="1" x14ac:dyDescent="0.3">
      <c r="B23" s="18" t="s">
        <v>54</v>
      </c>
      <c r="C23" s="252" t="s">
        <v>55</v>
      </c>
      <c r="D23" s="253"/>
      <c r="E23" s="253"/>
      <c r="F23" s="253"/>
      <c r="G23" s="253"/>
      <c r="H23" s="253"/>
      <c r="I23" s="253"/>
      <c r="J23" s="253"/>
      <c r="K23" s="253"/>
      <c r="L23" s="253"/>
      <c r="M23" s="253"/>
      <c r="N23" s="253"/>
      <c r="O23" s="254"/>
    </row>
    <row r="24" spans="2:15" ht="34.5" customHeight="1" thickBot="1" x14ac:dyDescent="0.3">
      <c r="B24" s="18" t="s">
        <v>56</v>
      </c>
      <c r="C24" s="252" t="s">
        <v>57</v>
      </c>
      <c r="D24" s="253"/>
      <c r="E24" s="253"/>
      <c r="F24" s="253"/>
      <c r="G24" s="253"/>
      <c r="H24" s="253"/>
      <c r="I24" s="253"/>
      <c r="J24" s="253"/>
      <c r="K24" s="253"/>
      <c r="L24" s="253"/>
      <c r="M24" s="253"/>
      <c r="N24" s="253"/>
      <c r="O24" s="254"/>
    </row>
    <row r="25" spans="2:15" ht="96" customHeight="1" thickBot="1" x14ac:dyDescent="0.3">
      <c r="B25" s="18" t="s">
        <v>58</v>
      </c>
      <c r="C25" s="255" t="s">
        <v>59</v>
      </c>
      <c r="D25" s="255"/>
      <c r="E25" s="255"/>
      <c r="F25" s="255"/>
      <c r="G25" s="255"/>
      <c r="H25" s="255"/>
      <c r="I25" s="255"/>
      <c r="J25" s="255"/>
      <c r="K25" s="255"/>
      <c r="L25" s="255"/>
      <c r="M25" s="255"/>
      <c r="N25" s="255"/>
      <c r="O25" s="255"/>
    </row>
    <row r="26" spans="2:15" ht="40.5" customHeight="1" thickBot="1" x14ac:dyDescent="0.3">
      <c r="B26" s="18" t="s">
        <v>60</v>
      </c>
      <c r="C26" s="256" t="s">
        <v>61</v>
      </c>
      <c r="D26" s="256"/>
      <c r="E26" s="256"/>
      <c r="F26" s="256"/>
      <c r="G26" s="256"/>
      <c r="H26" s="256"/>
      <c r="I26" s="256"/>
      <c r="J26" s="256"/>
      <c r="K26" s="256"/>
      <c r="L26" s="256"/>
      <c r="M26" s="256"/>
      <c r="N26" s="256"/>
      <c r="O26" s="256"/>
    </row>
    <row r="27" spans="2:15" ht="37.5" customHeight="1" thickBot="1" x14ac:dyDescent="0.3">
      <c r="B27" s="18" t="s">
        <v>62</v>
      </c>
      <c r="C27" s="256" t="s">
        <v>63</v>
      </c>
      <c r="D27" s="256"/>
      <c r="E27" s="256"/>
      <c r="F27" s="256"/>
      <c r="G27" s="256"/>
      <c r="H27" s="256"/>
      <c r="I27" s="256"/>
      <c r="J27" s="256"/>
      <c r="K27" s="256"/>
      <c r="L27" s="256"/>
      <c r="M27" s="256"/>
      <c r="N27" s="256"/>
      <c r="O27" s="256"/>
    </row>
    <row r="28" spans="2:15" ht="52.5" customHeight="1" thickBot="1" x14ac:dyDescent="0.3">
      <c r="B28" s="18" t="s">
        <v>64</v>
      </c>
      <c r="C28" s="256" t="s">
        <v>65</v>
      </c>
      <c r="D28" s="256"/>
      <c r="E28" s="256"/>
      <c r="F28" s="256"/>
      <c r="G28" s="256"/>
      <c r="H28" s="256"/>
      <c r="I28" s="256"/>
      <c r="J28" s="256"/>
      <c r="K28" s="256"/>
      <c r="L28" s="256"/>
      <c r="M28" s="256"/>
      <c r="N28" s="256"/>
      <c r="O28" s="256"/>
    </row>
    <row r="29" spans="2:15" ht="72.75" customHeight="1" thickBot="1" x14ac:dyDescent="0.3">
      <c r="B29" s="18" t="s">
        <v>66</v>
      </c>
      <c r="C29" s="256" t="s">
        <v>67</v>
      </c>
      <c r="D29" s="256"/>
      <c r="E29" s="256"/>
      <c r="F29" s="256"/>
      <c r="G29" s="256"/>
      <c r="H29" s="256"/>
      <c r="I29" s="256"/>
      <c r="J29" s="256"/>
      <c r="K29" s="256"/>
      <c r="L29" s="256"/>
      <c r="M29" s="256"/>
      <c r="N29" s="256"/>
      <c r="O29" s="256"/>
    </row>
    <row r="30" spans="2:15" ht="34.5" customHeight="1" thickBot="1" x14ac:dyDescent="0.3">
      <c r="B30" s="18" t="s">
        <v>68</v>
      </c>
      <c r="C30" s="256" t="s">
        <v>69</v>
      </c>
      <c r="D30" s="256"/>
      <c r="E30" s="256"/>
      <c r="F30" s="256"/>
      <c r="G30" s="256"/>
      <c r="H30" s="256"/>
      <c r="I30" s="256"/>
      <c r="J30" s="256"/>
      <c r="K30" s="256"/>
      <c r="L30" s="256"/>
      <c r="M30" s="256"/>
      <c r="N30" s="256"/>
      <c r="O30" s="256"/>
    </row>
    <row r="31" spans="2:15" ht="34.5" customHeight="1" thickBot="1" x14ac:dyDescent="0.3">
      <c r="B31" s="18" t="s">
        <v>70</v>
      </c>
      <c r="C31" s="256" t="s">
        <v>71</v>
      </c>
      <c r="D31" s="256"/>
      <c r="E31" s="256"/>
      <c r="F31" s="256"/>
      <c r="G31" s="256"/>
      <c r="H31" s="256"/>
      <c r="I31" s="256"/>
      <c r="J31" s="256"/>
      <c r="K31" s="256"/>
      <c r="L31" s="256"/>
      <c r="M31" s="256"/>
      <c r="N31" s="256"/>
      <c r="O31" s="256"/>
    </row>
    <row r="32" spans="2:15" ht="61.5" customHeight="1" thickBot="1" x14ac:dyDescent="0.3">
      <c r="B32" s="19" t="s">
        <v>72</v>
      </c>
      <c r="C32" s="256" t="s">
        <v>73</v>
      </c>
      <c r="D32" s="256"/>
      <c r="E32" s="256"/>
      <c r="F32" s="256"/>
      <c r="G32" s="256"/>
      <c r="H32" s="256"/>
      <c r="I32" s="256"/>
      <c r="J32" s="256"/>
      <c r="K32" s="256"/>
      <c r="L32" s="256"/>
      <c r="M32" s="256"/>
      <c r="N32" s="256"/>
      <c r="O32" s="256"/>
    </row>
    <row r="33" spans="2:15" ht="34.5" customHeight="1" thickBot="1" x14ac:dyDescent="0.3">
      <c r="B33" s="19" t="s">
        <v>74</v>
      </c>
      <c r="C33" s="256" t="s">
        <v>75</v>
      </c>
      <c r="D33" s="256"/>
      <c r="E33" s="256"/>
      <c r="F33" s="256"/>
      <c r="G33" s="256"/>
      <c r="H33" s="256"/>
      <c r="I33" s="256"/>
      <c r="J33" s="256"/>
      <c r="K33" s="256"/>
      <c r="L33" s="256"/>
      <c r="M33" s="256"/>
      <c r="N33" s="256"/>
      <c r="O33" s="256"/>
    </row>
    <row r="34" spans="2:15" ht="15.75" thickBot="1" x14ac:dyDescent="0.3"/>
    <row r="35" spans="2:15" ht="127.5" customHeight="1" x14ac:dyDescent="0.25">
      <c r="B35" s="249" t="s">
        <v>76</v>
      </c>
      <c r="C35" s="250"/>
      <c r="D35" s="250"/>
      <c r="E35" s="250"/>
      <c r="F35" s="250"/>
      <c r="G35" s="250"/>
      <c r="H35" s="250"/>
      <c r="I35" s="250"/>
      <c r="J35" s="250"/>
      <c r="K35" s="250"/>
      <c r="L35" s="250"/>
      <c r="M35" s="250"/>
      <c r="N35" s="250"/>
      <c r="O35" s="251"/>
    </row>
  </sheetData>
  <mergeCells count="31">
    <mergeCell ref="C14:O14"/>
    <mergeCell ref="C15:O15"/>
    <mergeCell ref="C16:O16"/>
    <mergeCell ref="B5:O5"/>
    <mergeCell ref="B6:O6"/>
    <mergeCell ref="B8:O8"/>
    <mergeCell ref="B9:O9"/>
    <mergeCell ref="B10:O10"/>
    <mergeCell ref="C11:O11"/>
    <mergeCell ref="B12:B13"/>
    <mergeCell ref="C12:O12"/>
    <mergeCell ref="C13:O13"/>
    <mergeCell ref="C17:O17"/>
    <mergeCell ref="C18:O18"/>
    <mergeCell ref="B19:B22"/>
    <mergeCell ref="C19:O19"/>
    <mergeCell ref="C20:O20"/>
    <mergeCell ref="C21:O21"/>
    <mergeCell ref="C22:O22"/>
    <mergeCell ref="B35:O35"/>
    <mergeCell ref="C23:O23"/>
    <mergeCell ref="C24:O24"/>
    <mergeCell ref="C25:O25"/>
    <mergeCell ref="C26:O26"/>
    <mergeCell ref="C27:O27"/>
    <mergeCell ref="C28:O28"/>
    <mergeCell ref="C29:O29"/>
    <mergeCell ref="C30:O30"/>
    <mergeCell ref="C31:O31"/>
    <mergeCell ref="C32:O32"/>
    <mergeCell ref="C33:O33"/>
  </mergeCells>
  <printOptions horizontalCentered="1"/>
  <pageMargins left="0" right="0" top="0.74803149606299213" bottom="0.74803149606299213" header="0.31496062992125984" footer="0.31496062992125984"/>
  <pageSetup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topLeftCell="H63" workbookViewId="0">
      <selection activeCell="N67" sqref="N67"/>
    </sheetView>
  </sheetViews>
  <sheetFormatPr baseColWidth="10" defaultRowHeight="15" x14ac:dyDescent="0.25"/>
  <cols>
    <col min="1" max="8" width="4.7109375" customWidth="1"/>
    <col min="9" max="9" width="34.7109375" customWidth="1"/>
    <col min="10" max="10" width="14.7109375" customWidth="1"/>
    <col min="11" max="11" width="11.140625" customWidth="1"/>
    <col min="12" max="12" width="14.7109375" customWidth="1"/>
    <col min="13" max="13" width="10.140625" customWidth="1"/>
    <col min="14" max="14" width="14.7109375" customWidth="1"/>
    <col min="15" max="15" width="10.85546875" customWidth="1"/>
    <col min="16" max="16" width="10.7109375" customWidth="1"/>
    <col min="17" max="17" width="10.28515625" customWidth="1"/>
    <col min="18" max="19" width="14.7109375" customWidth="1"/>
    <col min="20" max="20" width="12.140625" customWidth="1"/>
    <col min="21" max="21" width="7.5703125" customWidth="1"/>
  </cols>
  <sheetData>
    <row r="1" spans="1:22" x14ac:dyDescent="0.25">
      <c r="A1" s="236"/>
    </row>
    <row r="2" spans="1:22" x14ac:dyDescent="0.25">
      <c r="A2" s="236"/>
    </row>
    <row r="3" spans="1:22" x14ac:dyDescent="0.25">
      <c r="A3" s="236"/>
    </row>
    <row r="4" spans="1:22" x14ac:dyDescent="0.25">
      <c r="A4" s="22"/>
      <c r="B4" s="22"/>
      <c r="C4" s="22"/>
      <c r="D4" s="22"/>
      <c r="E4" s="22"/>
      <c r="F4" s="22"/>
      <c r="G4" s="22"/>
      <c r="H4" s="22"/>
      <c r="I4" s="22"/>
      <c r="J4" s="22"/>
      <c r="K4" s="22"/>
      <c r="L4" s="22"/>
      <c r="M4" s="22"/>
      <c r="N4" s="22"/>
      <c r="O4" s="22"/>
      <c r="P4" s="22"/>
      <c r="Q4" s="22"/>
      <c r="R4" s="22"/>
      <c r="S4" s="22"/>
      <c r="T4" s="22"/>
      <c r="U4" s="140"/>
      <c r="V4" s="22"/>
    </row>
    <row r="5" spans="1:22" x14ac:dyDescent="0.25">
      <c r="A5" s="22"/>
      <c r="B5" s="22"/>
      <c r="C5" s="22"/>
      <c r="D5" s="22"/>
      <c r="E5" s="22"/>
      <c r="F5" s="22"/>
      <c r="G5" s="22"/>
      <c r="H5" s="22"/>
      <c r="I5" s="22"/>
      <c r="J5" s="22"/>
      <c r="K5" s="22"/>
      <c r="L5" s="22"/>
      <c r="M5" s="22"/>
      <c r="N5" s="22"/>
      <c r="O5" s="22"/>
      <c r="P5" s="22"/>
      <c r="Q5" s="22"/>
      <c r="R5" s="22"/>
      <c r="S5" s="22"/>
      <c r="T5" s="22"/>
      <c r="U5" s="140"/>
      <c r="V5" s="22"/>
    </row>
    <row r="6" spans="1:22" x14ac:dyDescent="0.25">
      <c r="A6" s="22"/>
      <c r="B6" s="22"/>
      <c r="C6" s="22"/>
      <c r="D6" s="22"/>
      <c r="E6" s="22"/>
      <c r="F6" s="22"/>
      <c r="G6" s="22"/>
      <c r="H6" s="22"/>
      <c r="I6" s="22"/>
      <c r="J6" s="22"/>
      <c r="K6" s="22"/>
      <c r="L6" s="22"/>
      <c r="M6" s="22"/>
      <c r="N6" s="22"/>
      <c r="O6" s="22"/>
      <c r="P6" s="22"/>
      <c r="Q6" s="22"/>
      <c r="R6" s="22"/>
      <c r="S6" s="22"/>
      <c r="T6" s="22"/>
      <c r="U6" s="22"/>
      <c r="V6" s="22"/>
    </row>
    <row r="7" spans="1:22" x14ac:dyDescent="0.25">
      <c r="A7" s="22"/>
      <c r="B7" s="22"/>
      <c r="C7" s="22"/>
      <c r="D7" s="22"/>
      <c r="E7" s="22"/>
      <c r="F7" s="22"/>
      <c r="G7" s="22"/>
      <c r="H7" s="22"/>
      <c r="I7" s="22"/>
      <c r="J7" s="22"/>
      <c r="K7" s="22"/>
      <c r="L7" s="22"/>
      <c r="M7" s="22"/>
      <c r="N7" s="22"/>
      <c r="O7" s="22"/>
      <c r="P7" s="22"/>
      <c r="Q7" s="22"/>
      <c r="R7" s="22"/>
      <c r="S7" s="22"/>
      <c r="T7" s="22"/>
      <c r="U7" s="22"/>
      <c r="V7" s="22"/>
    </row>
    <row r="8" spans="1:22" x14ac:dyDescent="0.25">
      <c r="A8" s="22"/>
      <c r="B8" s="22"/>
      <c r="C8" s="22"/>
      <c r="D8" s="22"/>
      <c r="E8" s="22"/>
      <c r="F8" s="22"/>
      <c r="G8" s="22"/>
      <c r="H8" s="22"/>
      <c r="I8" s="22"/>
      <c r="J8" s="22"/>
      <c r="K8" s="22"/>
      <c r="L8" s="22"/>
      <c r="M8" s="22"/>
      <c r="N8" s="22"/>
      <c r="O8" s="22"/>
      <c r="P8" s="22"/>
      <c r="Q8" s="22"/>
      <c r="R8" s="22"/>
      <c r="S8" s="22"/>
      <c r="T8" s="22"/>
      <c r="U8" s="22"/>
      <c r="V8" s="22"/>
    </row>
    <row r="9" spans="1:22" x14ac:dyDescent="0.25">
      <c r="A9" s="22"/>
      <c r="B9" s="22"/>
      <c r="C9" s="22"/>
      <c r="D9" s="22"/>
      <c r="E9" s="22"/>
      <c r="F9" s="22"/>
      <c r="G9" s="22"/>
      <c r="H9" s="22"/>
      <c r="I9" s="22"/>
      <c r="J9" s="22"/>
      <c r="K9" s="22"/>
      <c r="L9" s="22"/>
      <c r="M9" s="22"/>
      <c r="N9" s="22"/>
      <c r="O9" s="22"/>
      <c r="P9" s="22"/>
      <c r="Q9" s="22"/>
      <c r="R9" s="22"/>
      <c r="S9" s="22"/>
      <c r="T9" s="22"/>
      <c r="U9" s="22"/>
      <c r="V9" s="22"/>
    </row>
    <row r="10" spans="1:22" ht="18" x14ac:dyDescent="0.25">
      <c r="A10" s="22"/>
      <c r="B10" s="22"/>
      <c r="C10" s="22"/>
      <c r="D10" s="291" t="s">
        <v>237</v>
      </c>
      <c r="E10" s="291"/>
      <c r="F10" s="291"/>
      <c r="G10" s="291"/>
      <c r="H10" s="291"/>
      <c r="I10" s="291"/>
      <c r="J10" s="291"/>
      <c r="K10" s="291"/>
      <c r="L10" s="291"/>
      <c r="M10" s="291"/>
      <c r="N10" s="291"/>
      <c r="O10" s="291"/>
      <c r="P10" s="291"/>
      <c r="Q10" s="291"/>
      <c r="R10" s="291"/>
      <c r="S10" s="291"/>
      <c r="T10" s="291"/>
      <c r="U10" s="141"/>
      <c r="V10" s="22"/>
    </row>
    <row r="11" spans="1:22" x14ac:dyDescent="0.25">
      <c r="A11" s="22"/>
      <c r="B11" s="22"/>
      <c r="C11" s="22"/>
      <c r="D11" s="142"/>
      <c r="E11" s="142"/>
      <c r="F11" s="142"/>
      <c r="G11" s="142"/>
      <c r="H11" s="142"/>
      <c r="I11" s="142"/>
      <c r="J11" s="142"/>
      <c r="K11" s="142"/>
      <c r="L11" s="142"/>
      <c r="M11" s="143"/>
      <c r="N11" s="143"/>
      <c r="O11" s="143"/>
      <c r="P11" s="143"/>
      <c r="Q11" s="143"/>
      <c r="R11" s="143"/>
      <c r="S11" s="142"/>
      <c r="T11" s="142"/>
      <c r="U11" s="144"/>
      <c r="V11" s="22"/>
    </row>
    <row r="12" spans="1:22" ht="18" x14ac:dyDescent="0.25">
      <c r="A12" s="22"/>
      <c r="B12" s="22"/>
      <c r="C12" s="22"/>
      <c r="D12" s="145" t="s">
        <v>171</v>
      </c>
      <c r="E12" s="146"/>
      <c r="F12" s="146"/>
      <c r="G12" s="147"/>
      <c r="H12" s="145" t="s">
        <v>173</v>
      </c>
      <c r="I12" s="22"/>
      <c r="J12" s="146"/>
      <c r="K12" s="146"/>
      <c r="L12" s="144"/>
      <c r="M12" s="148"/>
      <c r="N12" s="148"/>
      <c r="O12" s="148"/>
      <c r="P12" s="148"/>
      <c r="Q12" s="148"/>
      <c r="R12" s="149"/>
      <c r="S12" s="148"/>
      <c r="T12" s="148"/>
      <c r="U12" s="150"/>
      <c r="V12" s="22"/>
    </row>
    <row r="13" spans="1:22" ht="20.25" x14ac:dyDescent="0.25">
      <c r="A13" s="22"/>
      <c r="B13" s="22"/>
      <c r="C13" s="22"/>
      <c r="D13" s="292" t="s">
        <v>175</v>
      </c>
      <c r="E13" s="292"/>
      <c r="F13" s="292"/>
      <c r="G13" s="147" t="s">
        <v>172</v>
      </c>
      <c r="H13" s="293" t="s">
        <v>238</v>
      </c>
      <c r="I13" s="293"/>
      <c r="J13" s="293"/>
      <c r="K13" s="293"/>
      <c r="L13" s="293"/>
      <c r="M13" s="293"/>
      <c r="N13" s="151"/>
      <c r="O13" s="151"/>
      <c r="P13" s="151"/>
      <c r="Q13" s="151"/>
      <c r="R13" s="152"/>
      <c r="S13" s="152"/>
      <c r="T13" s="152"/>
      <c r="U13" s="152"/>
      <c r="V13" s="22"/>
    </row>
    <row r="14" spans="1:22" x14ac:dyDescent="0.25">
      <c r="A14" s="22"/>
      <c r="B14" s="22"/>
      <c r="C14" s="22"/>
      <c r="D14" s="153"/>
      <c r="E14" s="154"/>
      <c r="F14" s="153"/>
      <c r="G14" s="153"/>
      <c r="H14" s="153"/>
      <c r="I14" s="153"/>
      <c r="J14" s="153">
        <v>1</v>
      </c>
      <c r="K14" s="153">
        <v>2</v>
      </c>
      <c r="L14" s="153">
        <v>3</v>
      </c>
      <c r="M14" s="153">
        <v>4</v>
      </c>
      <c r="N14" s="153"/>
      <c r="O14" s="153"/>
      <c r="P14" s="153"/>
      <c r="Q14" s="153"/>
      <c r="R14" s="153">
        <v>5</v>
      </c>
      <c r="S14" s="153">
        <v>6</v>
      </c>
      <c r="T14" s="153">
        <v>7</v>
      </c>
      <c r="U14" s="152"/>
      <c r="V14" s="22"/>
    </row>
    <row r="15" spans="1:22" x14ac:dyDescent="0.25">
      <c r="A15" s="22"/>
      <c r="B15" s="22"/>
      <c r="C15" s="22"/>
      <c r="D15" s="294" t="s">
        <v>181</v>
      </c>
      <c r="E15" s="294" t="s">
        <v>182</v>
      </c>
      <c r="F15" s="294" t="s">
        <v>183</v>
      </c>
      <c r="G15" s="294" t="s">
        <v>184</v>
      </c>
      <c r="H15" s="294" t="s">
        <v>185</v>
      </c>
      <c r="I15" s="295" t="s">
        <v>5</v>
      </c>
      <c r="J15" s="278" t="s">
        <v>82</v>
      </c>
      <c r="K15" s="278" t="s">
        <v>186</v>
      </c>
      <c r="L15" s="278" t="s">
        <v>187</v>
      </c>
      <c r="M15" s="278" t="s">
        <v>188</v>
      </c>
      <c r="N15" s="288" t="s">
        <v>177</v>
      </c>
      <c r="O15" s="288" t="s">
        <v>178</v>
      </c>
      <c r="P15" s="288" t="s">
        <v>179</v>
      </c>
      <c r="Q15" s="288" t="s">
        <v>180</v>
      </c>
      <c r="R15" s="289" t="s">
        <v>189</v>
      </c>
      <c r="S15" s="278" t="s">
        <v>190</v>
      </c>
      <c r="T15" s="278" t="s">
        <v>191</v>
      </c>
      <c r="U15" s="155"/>
      <c r="V15" s="22"/>
    </row>
    <row r="16" spans="1:22" ht="27" customHeight="1" x14ac:dyDescent="0.25">
      <c r="A16" s="22"/>
      <c r="B16" s="22"/>
      <c r="C16" s="22"/>
      <c r="D16" s="294"/>
      <c r="E16" s="294"/>
      <c r="F16" s="294"/>
      <c r="G16" s="294"/>
      <c r="H16" s="294"/>
      <c r="I16" s="295"/>
      <c r="J16" s="278"/>
      <c r="K16" s="278"/>
      <c r="L16" s="278"/>
      <c r="M16" s="278"/>
      <c r="N16" s="273"/>
      <c r="O16" s="273"/>
      <c r="P16" s="273"/>
      <c r="Q16" s="273"/>
      <c r="R16" s="289"/>
      <c r="S16" s="278"/>
      <c r="T16" s="278"/>
      <c r="U16" s="155"/>
      <c r="V16" s="22"/>
    </row>
    <row r="17" spans="1:22" x14ac:dyDescent="0.25">
      <c r="A17" s="22"/>
      <c r="B17" s="22"/>
      <c r="C17" s="22"/>
      <c r="D17" s="201">
        <v>100</v>
      </c>
      <c r="E17" s="201"/>
      <c r="F17" s="201"/>
      <c r="G17" s="201"/>
      <c r="H17" s="201"/>
      <c r="I17" s="202" t="s">
        <v>239</v>
      </c>
      <c r="J17" s="156">
        <f>+J18</f>
        <v>293624070</v>
      </c>
      <c r="K17" s="156">
        <f t="shared" ref="J17:T19" si="0">+K18</f>
        <v>0</v>
      </c>
      <c r="L17" s="156">
        <f t="shared" si="0"/>
        <v>293624070</v>
      </c>
      <c r="M17" s="156">
        <f t="shared" si="0"/>
        <v>0</v>
      </c>
      <c r="N17" s="157">
        <f t="shared" si="0"/>
        <v>24541924</v>
      </c>
      <c r="O17" s="156">
        <f t="shared" si="0"/>
        <v>0</v>
      </c>
      <c r="P17" s="156">
        <f t="shared" si="0"/>
        <v>0</v>
      </c>
      <c r="Q17" s="156">
        <f t="shared" si="0"/>
        <v>0</v>
      </c>
      <c r="R17" s="156">
        <f t="shared" si="0"/>
        <v>24541924</v>
      </c>
      <c r="S17" s="156">
        <f t="shared" si="0"/>
        <v>24541924</v>
      </c>
      <c r="T17" s="158">
        <f t="shared" si="0"/>
        <v>8.358280709071296E-2</v>
      </c>
      <c r="U17" s="155"/>
      <c r="V17" s="22"/>
    </row>
    <row r="18" spans="1:22" x14ac:dyDescent="0.25">
      <c r="A18" s="22"/>
      <c r="B18" s="22"/>
      <c r="C18" s="22"/>
      <c r="D18" s="201"/>
      <c r="E18" s="201">
        <v>150</v>
      </c>
      <c r="F18" s="201"/>
      <c r="G18" s="201"/>
      <c r="H18" s="201"/>
      <c r="I18" s="202" t="s">
        <v>240</v>
      </c>
      <c r="J18" s="156">
        <f t="shared" si="0"/>
        <v>293624070</v>
      </c>
      <c r="K18" s="156">
        <f t="shared" si="0"/>
        <v>0</v>
      </c>
      <c r="L18" s="156">
        <f t="shared" si="0"/>
        <v>293624070</v>
      </c>
      <c r="M18" s="156">
        <f t="shared" si="0"/>
        <v>0</v>
      </c>
      <c r="N18" s="157">
        <f t="shared" si="0"/>
        <v>24541924</v>
      </c>
      <c r="O18" s="156">
        <f t="shared" si="0"/>
        <v>0</v>
      </c>
      <c r="P18" s="156">
        <f t="shared" si="0"/>
        <v>0</v>
      </c>
      <c r="Q18" s="156">
        <f t="shared" si="0"/>
        <v>0</v>
      </c>
      <c r="R18" s="156">
        <f t="shared" si="0"/>
        <v>24541924</v>
      </c>
      <c r="S18" s="156">
        <f t="shared" si="0"/>
        <v>24541924</v>
      </c>
      <c r="T18" s="158">
        <f t="shared" si="0"/>
        <v>8.358280709071296E-2</v>
      </c>
      <c r="U18" s="155"/>
      <c r="V18" s="22"/>
    </row>
    <row r="19" spans="1:22" ht="22.5" x14ac:dyDescent="0.25">
      <c r="A19" s="22"/>
      <c r="B19" s="22"/>
      <c r="C19" s="22"/>
      <c r="D19" s="201"/>
      <c r="E19" s="201"/>
      <c r="F19" s="201">
        <v>153</v>
      </c>
      <c r="G19" s="201"/>
      <c r="H19" s="201"/>
      <c r="I19" s="203" t="s">
        <v>241</v>
      </c>
      <c r="J19" s="156">
        <f t="shared" si="0"/>
        <v>293624070</v>
      </c>
      <c r="K19" s="156">
        <f t="shared" si="0"/>
        <v>0</v>
      </c>
      <c r="L19" s="156">
        <f t="shared" si="0"/>
        <v>293624070</v>
      </c>
      <c r="M19" s="156">
        <f t="shared" si="0"/>
        <v>0</v>
      </c>
      <c r="N19" s="157">
        <f t="shared" si="0"/>
        <v>24541924</v>
      </c>
      <c r="O19" s="156">
        <f t="shared" si="0"/>
        <v>0</v>
      </c>
      <c r="P19" s="156">
        <f t="shared" si="0"/>
        <v>0</v>
      </c>
      <c r="Q19" s="156">
        <f t="shared" si="0"/>
        <v>0</v>
      </c>
      <c r="R19" s="156">
        <f t="shared" si="0"/>
        <v>24541924</v>
      </c>
      <c r="S19" s="156">
        <f t="shared" si="0"/>
        <v>24541924</v>
      </c>
      <c r="T19" s="158">
        <f t="shared" si="0"/>
        <v>8.358280709071296E-2</v>
      </c>
      <c r="U19" s="155"/>
      <c r="V19" s="22"/>
    </row>
    <row r="20" spans="1:22" x14ac:dyDescent="0.25">
      <c r="A20" s="22"/>
      <c r="B20" s="22"/>
      <c r="C20" s="22"/>
      <c r="D20" s="201"/>
      <c r="E20" s="201"/>
      <c r="F20" s="204">
        <v>153</v>
      </c>
      <c r="G20" s="205" t="s">
        <v>242</v>
      </c>
      <c r="H20" s="204">
        <v>30</v>
      </c>
      <c r="I20" s="204" t="s">
        <v>243</v>
      </c>
      <c r="J20" s="159">
        <v>293624070</v>
      </c>
      <c r="K20" s="160">
        <v>0</v>
      </c>
      <c r="L20" s="161">
        <f t="shared" ref="L20" si="1">+K20+J20</f>
        <v>293624070</v>
      </c>
      <c r="M20" s="161"/>
      <c r="N20" s="162">
        <v>24541924</v>
      </c>
      <c r="O20" s="161"/>
      <c r="P20" s="161"/>
      <c r="Q20" s="161"/>
      <c r="R20" s="163">
        <f>SUM(N20:Q20)</f>
        <v>24541924</v>
      </c>
      <c r="S20" s="163">
        <f>+R20</f>
        <v>24541924</v>
      </c>
      <c r="T20" s="164">
        <f>+S20/L20</f>
        <v>8.358280709071296E-2</v>
      </c>
      <c r="U20" s="155"/>
      <c r="V20" s="22"/>
    </row>
    <row r="21" spans="1:22" x14ac:dyDescent="0.25">
      <c r="A21" s="22"/>
      <c r="B21" s="22"/>
      <c r="C21" s="22"/>
      <c r="D21" s="201">
        <v>200</v>
      </c>
      <c r="E21" s="201"/>
      <c r="F21" s="201"/>
      <c r="G21" s="201"/>
      <c r="H21" s="201"/>
      <c r="I21" s="203" t="s">
        <v>244</v>
      </c>
      <c r="J21" s="156">
        <f>+J23+J25</f>
        <v>1175496278</v>
      </c>
      <c r="K21" s="156">
        <f>+K23+K25</f>
        <v>0</v>
      </c>
      <c r="L21" s="156">
        <f>+L23+L25</f>
        <v>1175496278</v>
      </c>
      <c r="M21" s="156">
        <f t="shared" ref="M21:T21" si="2">+M23+M25</f>
        <v>0</v>
      </c>
      <c r="N21" s="157">
        <f t="shared" si="2"/>
        <v>101963683</v>
      </c>
      <c r="O21" s="156">
        <f t="shared" si="2"/>
        <v>0</v>
      </c>
      <c r="P21" s="156">
        <f t="shared" si="2"/>
        <v>0</v>
      </c>
      <c r="Q21" s="156">
        <f t="shared" si="2"/>
        <v>0</v>
      </c>
      <c r="R21" s="156">
        <f t="shared" si="2"/>
        <v>101963683</v>
      </c>
      <c r="S21" s="156">
        <f t="shared" si="2"/>
        <v>101963683</v>
      </c>
      <c r="T21" s="158">
        <f t="shared" si="2"/>
        <v>3.8795708063816137</v>
      </c>
      <c r="U21" s="155"/>
      <c r="V21" s="22"/>
    </row>
    <row r="22" spans="1:22" x14ac:dyDescent="0.25">
      <c r="A22" s="22"/>
      <c r="B22" s="22"/>
      <c r="C22" s="22"/>
      <c r="D22" s="201"/>
      <c r="E22" s="201">
        <v>220</v>
      </c>
      <c r="F22" s="201"/>
      <c r="G22" s="201"/>
      <c r="H22" s="201"/>
      <c r="I22" s="203" t="s">
        <v>245</v>
      </c>
      <c r="J22" s="156">
        <f>+J23</f>
        <v>1174496278</v>
      </c>
      <c r="K22" s="156">
        <f t="shared" ref="K22:T23" si="3">+K23</f>
        <v>0</v>
      </c>
      <c r="L22" s="156">
        <f t="shared" si="3"/>
        <v>1174496278</v>
      </c>
      <c r="M22" s="156">
        <f t="shared" si="3"/>
        <v>0</v>
      </c>
      <c r="N22" s="157">
        <f t="shared" si="3"/>
        <v>98167695</v>
      </c>
      <c r="O22" s="156">
        <f t="shared" si="3"/>
        <v>0</v>
      </c>
      <c r="P22" s="156">
        <f t="shared" si="3"/>
        <v>0</v>
      </c>
      <c r="Q22" s="156">
        <f t="shared" si="3"/>
        <v>0</v>
      </c>
      <c r="R22" s="156">
        <f t="shared" si="3"/>
        <v>98167695</v>
      </c>
      <c r="S22" s="156">
        <f t="shared" si="3"/>
        <v>98167695</v>
      </c>
      <c r="T22" s="158">
        <f t="shared" si="3"/>
        <v>8.358280638161375E-2</v>
      </c>
      <c r="U22" s="155"/>
      <c r="V22" s="22"/>
    </row>
    <row r="23" spans="1:22" ht="22.5" x14ac:dyDescent="0.25">
      <c r="A23" s="22"/>
      <c r="B23" s="22"/>
      <c r="C23" s="22"/>
      <c r="D23" s="201"/>
      <c r="E23" s="201"/>
      <c r="F23" s="201">
        <v>223</v>
      </c>
      <c r="G23" s="201"/>
      <c r="H23" s="201"/>
      <c r="I23" s="203" t="s">
        <v>246</v>
      </c>
      <c r="J23" s="156">
        <f>+J24</f>
        <v>1174496278</v>
      </c>
      <c r="K23" s="156">
        <f>+K24</f>
        <v>0</v>
      </c>
      <c r="L23" s="156">
        <f>+L24</f>
        <v>1174496278</v>
      </c>
      <c r="M23" s="156">
        <f t="shared" si="3"/>
        <v>0</v>
      </c>
      <c r="N23" s="157">
        <f t="shared" si="3"/>
        <v>98167695</v>
      </c>
      <c r="O23" s="156">
        <f t="shared" si="3"/>
        <v>0</v>
      </c>
      <c r="P23" s="156">
        <f t="shared" si="3"/>
        <v>0</v>
      </c>
      <c r="Q23" s="156">
        <f t="shared" si="3"/>
        <v>0</v>
      </c>
      <c r="R23" s="156">
        <f t="shared" si="3"/>
        <v>98167695</v>
      </c>
      <c r="S23" s="156">
        <f t="shared" si="3"/>
        <v>98167695</v>
      </c>
      <c r="T23" s="158">
        <f t="shared" si="3"/>
        <v>8.358280638161375E-2</v>
      </c>
      <c r="U23" s="155"/>
      <c r="V23" s="22"/>
    </row>
    <row r="24" spans="1:22" x14ac:dyDescent="0.25">
      <c r="A24" s="22"/>
      <c r="B24" s="22"/>
      <c r="C24" s="22"/>
      <c r="D24" s="201"/>
      <c r="E24" s="201"/>
      <c r="F24" s="204">
        <v>223</v>
      </c>
      <c r="G24" s="205" t="s">
        <v>242</v>
      </c>
      <c r="H24" s="204">
        <v>30</v>
      </c>
      <c r="I24" s="204" t="s">
        <v>243</v>
      </c>
      <c r="J24" s="159">
        <v>1174496278</v>
      </c>
      <c r="K24" s="165">
        <v>0</v>
      </c>
      <c r="L24" s="161">
        <f>+K24+J24</f>
        <v>1174496278</v>
      </c>
      <c r="M24" s="161"/>
      <c r="N24" s="166">
        <v>98167695</v>
      </c>
      <c r="O24" s="161"/>
      <c r="P24" s="161"/>
      <c r="Q24" s="161"/>
      <c r="R24" s="163">
        <f>SUM(N24:Q24)</f>
        <v>98167695</v>
      </c>
      <c r="S24" s="163">
        <f>+R24</f>
        <v>98167695</v>
      </c>
      <c r="T24" s="164">
        <f>+S24/L24</f>
        <v>8.358280638161375E-2</v>
      </c>
      <c r="U24" s="155"/>
      <c r="V24" s="22"/>
    </row>
    <row r="25" spans="1:22" x14ac:dyDescent="0.25">
      <c r="A25" s="22"/>
      <c r="B25" s="22"/>
      <c r="C25" s="22"/>
      <c r="D25" s="201">
        <v>300</v>
      </c>
      <c r="E25" s="201"/>
      <c r="F25" s="206"/>
      <c r="G25" s="206"/>
      <c r="H25" s="206"/>
      <c r="I25" s="207" t="s">
        <v>247</v>
      </c>
      <c r="J25" s="156">
        <f>+J26</f>
        <v>1000000</v>
      </c>
      <c r="K25" s="167"/>
      <c r="L25" s="156">
        <f t="shared" ref="K25:T27" si="4">+L26</f>
        <v>1000000</v>
      </c>
      <c r="M25" s="156">
        <f t="shared" si="4"/>
        <v>0</v>
      </c>
      <c r="N25" s="157">
        <f t="shared" si="4"/>
        <v>3795988</v>
      </c>
      <c r="O25" s="156">
        <f t="shared" si="4"/>
        <v>0</v>
      </c>
      <c r="P25" s="156">
        <f t="shared" si="4"/>
        <v>0</v>
      </c>
      <c r="Q25" s="156">
        <f t="shared" si="4"/>
        <v>0</v>
      </c>
      <c r="R25" s="156">
        <f t="shared" si="4"/>
        <v>3795988</v>
      </c>
      <c r="S25" s="156">
        <f t="shared" si="4"/>
        <v>3795988</v>
      </c>
      <c r="T25" s="158">
        <f t="shared" si="4"/>
        <v>3.7959879999999999</v>
      </c>
      <c r="U25" s="155"/>
      <c r="V25" s="22"/>
    </row>
    <row r="26" spans="1:22" x14ac:dyDescent="0.25">
      <c r="A26" s="22"/>
      <c r="B26" s="22"/>
      <c r="C26" s="22"/>
      <c r="D26" s="201"/>
      <c r="E26" s="208">
        <v>340</v>
      </c>
      <c r="F26" s="206"/>
      <c r="G26" s="206"/>
      <c r="H26" s="206"/>
      <c r="I26" s="207" t="s">
        <v>248</v>
      </c>
      <c r="J26" s="156">
        <f>+J27</f>
        <v>1000000</v>
      </c>
      <c r="K26" s="156">
        <f t="shared" si="4"/>
        <v>0</v>
      </c>
      <c r="L26" s="156">
        <f t="shared" si="4"/>
        <v>1000000</v>
      </c>
      <c r="M26" s="156">
        <f t="shared" si="4"/>
        <v>0</v>
      </c>
      <c r="N26" s="157">
        <f t="shared" si="4"/>
        <v>3795988</v>
      </c>
      <c r="O26" s="156">
        <f t="shared" si="4"/>
        <v>0</v>
      </c>
      <c r="P26" s="156">
        <f t="shared" si="4"/>
        <v>0</v>
      </c>
      <c r="Q26" s="156">
        <f t="shared" si="4"/>
        <v>0</v>
      </c>
      <c r="R26" s="156">
        <f t="shared" si="4"/>
        <v>3795988</v>
      </c>
      <c r="S26" s="156">
        <f t="shared" si="4"/>
        <v>3795988</v>
      </c>
      <c r="T26" s="158">
        <f t="shared" si="4"/>
        <v>3.7959879999999999</v>
      </c>
      <c r="U26" s="155"/>
      <c r="V26" s="22"/>
    </row>
    <row r="27" spans="1:22" x14ac:dyDescent="0.25">
      <c r="A27" s="22"/>
      <c r="B27" s="22"/>
      <c r="C27" s="22"/>
      <c r="D27" s="201"/>
      <c r="E27" s="201"/>
      <c r="F27" s="206">
        <v>343</v>
      </c>
      <c r="G27" s="206"/>
      <c r="H27" s="206"/>
      <c r="I27" s="207" t="s">
        <v>249</v>
      </c>
      <c r="J27" s="156">
        <f>+J28</f>
        <v>1000000</v>
      </c>
      <c r="K27" s="156">
        <f t="shared" si="4"/>
        <v>0</v>
      </c>
      <c r="L27" s="156">
        <f t="shared" si="4"/>
        <v>1000000</v>
      </c>
      <c r="M27" s="156">
        <f t="shared" si="4"/>
        <v>0</v>
      </c>
      <c r="N27" s="157">
        <f t="shared" si="4"/>
        <v>3795988</v>
      </c>
      <c r="O27" s="156">
        <f t="shared" si="4"/>
        <v>0</v>
      </c>
      <c r="P27" s="156">
        <f t="shared" si="4"/>
        <v>0</v>
      </c>
      <c r="Q27" s="156">
        <f t="shared" si="4"/>
        <v>0</v>
      </c>
      <c r="R27" s="156">
        <f t="shared" si="4"/>
        <v>3795988</v>
      </c>
      <c r="S27" s="156">
        <f t="shared" si="4"/>
        <v>3795988</v>
      </c>
      <c r="T27" s="158">
        <f t="shared" si="4"/>
        <v>3.7959879999999999</v>
      </c>
      <c r="U27" s="155"/>
      <c r="V27" s="22"/>
    </row>
    <row r="28" spans="1:22" x14ac:dyDescent="0.25">
      <c r="A28" s="22"/>
      <c r="B28" s="22"/>
      <c r="C28" s="22"/>
      <c r="D28" s="201"/>
      <c r="E28" s="201"/>
      <c r="F28" s="206">
        <v>343</v>
      </c>
      <c r="G28" s="206">
        <v>10</v>
      </c>
      <c r="H28" s="206">
        <v>30</v>
      </c>
      <c r="I28" s="209" t="s">
        <v>250</v>
      </c>
      <c r="J28" s="163">
        <v>1000000</v>
      </c>
      <c r="K28" s="168"/>
      <c r="L28" s="163">
        <f>+J28</f>
        <v>1000000</v>
      </c>
      <c r="M28" s="163"/>
      <c r="N28" s="169">
        <v>3795988</v>
      </c>
      <c r="O28" s="163"/>
      <c r="P28" s="163"/>
      <c r="Q28" s="163">
        <f t="shared" ref="Q28" si="5">+O28</f>
        <v>0</v>
      </c>
      <c r="R28" s="163">
        <f>SUM(N28:Q28)</f>
        <v>3795988</v>
      </c>
      <c r="S28" s="163">
        <f>+R28</f>
        <v>3795988</v>
      </c>
      <c r="T28" s="170">
        <f>+S28/L28</f>
        <v>3.7959879999999999</v>
      </c>
      <c r="U28" s="155"/>
      <c r="V28" s="22"/>
    </row>
    <row r="29" spans="1:22" ht="15.75" thickBot="1" x14ac:dyDescent="0.3">
      <c r="A29" s="22"/>
      <c r="B29" s="22"/>
      <c r="C29" s="22"/>
      <c r="D29" s="281" t="s">
        <v>251</v>
      </c>
      <c r="E29" s="282"/>
      <c r="F29" s="282"/>
      <c r="G29" s="282"/>
      <c r="H29" s="282"/>
      <c r="I29" s="282"/>
      <c r="J29" s="171">
        <f>+J21+J17</f>
        <v>1469120348</v>
      </c>
      <c r="K29" s="171">
        <f t="shared" ref="K29:S29" si="6">+K21+K17</f>
        <v>0</v>
      </c>
      <c r="L29" s="171">
        <f>+L21+L17</f>
        <v>1469120348</v>
      </c>
      <c r="M29" s="171">
        <f t="shared" ref="M29:Q29" si="7">+M21+M17</f>
        <v>0</v>
      </c>
      <c r="N29" s="172">
        <f t="shared" si="7"/>
        <v>126505607</v>
      </c>
      <c r="O29" s="171">
        <f t="shared" si="7"/>
        <v>0</v>
      </c>
      <c r="P29" s="171">
        <f t="shared" si="7"/>
        <v>0</v>
      </c>
      <c r="Q29" s="171">
        <f t="shared" si="7"/>
        <v>0</v>
      </c>
      <c r="R29" s="171">
        <f t="shared" si="6"/>
        <v>126505607</v>
      </c>
      <c r="S29" s="171">
        <f t="shared" si="6"/>
        <v>126505607</v>
      </c>
      <c r="T29" s="158"/>
      <c r="U29" s="155"/>
      <c r="V29" s="22"/>
    </row>
    <row r="30" spans="1:22" x14ac:dyDescent="0.25">
      <c r="A30" s="22"/>
      <c r="B30" s="22"/>
      <c r="C30" s="22"/>
      <c r="D30" s="210"/>
      <c r="E30" s="210"/>
      <c r="F30" s="210"/>
      <c r="G30" s="210"/>
      <c r="H30" s="210"/>
      <c r="I30" s="210"/>
      <c r="J30" s="152"/>
      <c r="K30" s="173"/>
      <c r="L30" s="173"/>
      <c r="M30" s="173"/>
      <c r="N30" s="173"/>
      <c r="O30" s="173"/>
      <c r="P30" s="173"/>
      <c r="Q30" s="173"/>
      <c r="R30" s="173"/>
      <c r="S30" s="173"/>
      <c r="T30" s="173"/>
      <c r="U30" s="173"/>
      <c r="V30" s="22"/>
    </row>
    <row r="31" spans="1:22" x14ac:dyDescent="0.25">
      <c r="A31" s="22"/>
      <c r="B31" s="22"/>
      <c r="C31" s="22"/>
      <c r="D31" s="211"/>
      <c r="E31" s="212"/>
      <c r="F31" s="212"/>
      <c r="G31" s="212"/>
      <c r="H31" s="212"/>
      <c r="I31" s="212"/>
      <c r="J31" s="174"/>
      <c r="K31" s="174"/>
      <c r="L31" s="174"/>
      <c r="M31" s="175"/>
      <c r="N31" s="175"/>
      <c r="O31" s="175"/>
      <c r="P31" s="175"/>
      <c r="Q31" s="175"/>
      <c r="R31" s="174"/>
      <c r="S31" s="174"/>
      <c r="T31" s="174"/>
      <c r="U31" s="176"/>
      <c r="V31" s="22"/>
    </row>
    <row r="32" spans="1:22" ht="28.5" customHeight="1" x14ac:dyDescent="0.3">
      <c r="A32" s="22"/>
      <c r="B32" s="22"/>
      <c r="C32" s="22"/>
      <c r="D32" s="213"/>
      <c r="E32" s="213"/>
      <c r="F32" s="283" t="s">
        <v>205</v>
      </c>
      <c r="G32" s="283"/>
      <c r="H32" s="283"/>
      <c r="I32" s="283"/>
      <c r="J32" s="155"/>
      <c r="K32" s="178"/>
      <c r="L32" s="179"/>
      <c r="M32" s="180"/>
      <c r="N32" s="180"/>
      <c r="O32" s="180"/>
      <c r="P32" s="290" t="s">
        <v>236</v>
      </c>
      <c r="Q32" s="290"/>
      <c r="R32" s="290"/>
      <c r="S32" s="290"/>
      <c r="T32" s="290"/>
      <c r="U32" s="155"/>
      <c r="V32" s="22"/>
    </row>
    <row r="33" spans="1:22" x14ac:dyDescent="0.25">
      <c r="A33" s="22"/>
      <c r="B33" s="22"/>
      <c r="C33" s="22"/>
      <c r="D33" s="213"/>
      <c r="E33" s="213"/>
      <c r="F33" s="213"/>
      <c r="G33" s="213"/>
      <c r="H33" s="213"/>
      <c r="I33" s="213"/>
      <c r="J33" s="177"/>
      <c r="K33" s="177"/>
      <c r="L33" s="177"/>
      <c r="M33" s="177"/>
      <c r="N33" s="177"/>
      <c r="O33" s="177"/>
      <c r="P33" s="177"/>
      <c r="Q33" s="177"/>
      <c r="R33" s="177"/>
      <c r="S33" s="177"/>
      <c r="T33" s="177"/>
      <c r="U33" s="177"/>
      <c r="V33" s="22"/>
    </row>
    <row r="34" spans="1:22" x14ac:dyDescent="0.25">
      <c r="A34" s="22"/>
      <c r="B34" s="22"/>
      <c r="C34" s="22"/>
      <c r="D34" s="214"/>
      <c r="E34" s="214"/>
      <c r="F34" s="214"/>
      <c r="G34" s="214"/>
      <c r="H34" s="214"/>
      <c r="I34" s="214"/>
      <c r="J34" s="181"/>
      <c r="K34" s="181"/>
      <c r="L34" s="181"/>
      <c r="M34" s="181"/>
      <c r="N34" s="181"/>
      <c r="O34" s="181"/>
      <c r="P34" s="181"/>
      <c r="Q34" s="181"/>
      <c r="R34" s="181"/>
      <c r="S34" s="181"/>
      <c r="T34" s="181"/>
      <c r="U34" s="181"/>
      <c r="V34" s="22"/>
    </row>
    <row r="35" spans="1:22" x14ac:dyDescent="0.25">
      <c r="A35" s="22"/>
      <c r="B35" s="22"/>
      <c r="C35" s="22"/>
      <c r="D35" s="214"/>
      <c r="E35" s="214"/>
      <c r="F35" s="214"/>
      <c r="G35" s="214"/>
      <c r="H35" s="214"/>
      <c r="I35" s="214"/>
      <c r="J35" s="181"/>
      <c r="K35" s="181"/>
      <c r="L35" s="181"/>
      <c r="M35" s="181"/>
      <c r="N35" s="181"/>
      <c r="O35" s="181"/>
      <c r="P35" s="181"/>
      <c r="Q35" s="181"/>
      <c r="R35" s="181"/>
      <c r="S35" s="181"/>
      <c r="T35" s="181"/>
      <c r="U35" s="181"/>
      <c r="V35" s="22"/>
    </row>
    <row r="36" spans="1:22" x14ac:dyDescent="0.25">
      <c r="A36" s="22"/>
      <c r="B36" s="22"/>
      <c r="C36" s="22"/>
      <c r="D36" s="214"/>
      <c r="E36" s="214"/>
      <c r="F36" s="214"/>
      <c r="G36" s="214"/>
      <c r="H36" s="214"/>
      <c r="I36" s="214"/>
      <c r="J36" s="181"/>
      <c r="K36" s="181"/>
      <c r="L36" s="181"/>
      <c r="M36" s="181"/>
      <c r="N36" s="181"/>
      <c r="O36" s="181"/>
      <c r="P36" s="181"/>
      <c r="Q36" s="181"/>
      <c r="R36" s="181"/>
      <c r="S36" s="181"/>
      <c r="T36" s="181"/>
      <c r="U36" s="182"/>
      <c r="V36" s="22"/>
    </row>
    <row r="37" spans="1:22" x14ac:dyDescent="0.25">
      <c r="A37" s="22"/>
      <c r="B37" s="22"/>
      <c r="C37" s="22"/>
      <c r="D37" s="214"/>
      <c r="E37" s="214"/>
      <c r="F37" s="214"/>
      <c r="G37" s="214"/>
      <c r="H37" s="214"/>
      <c r="I37" s="214"/>
      <c r="J37" s="181"/>
      <c r="K37" s="181"/>
      <c r="L37" s="181"/>
      <c r="M37" s="181"/>
      <c r="N37" s="181"/>
      <c r="O37" s="181"/>
      <c r="P37" s="181"/>
      <c r="Q37" s="181"/>
      <c r="R37" s="181"/>
      <c r="S37" s="181"/>
      <c r="T37" s="181"/>
      <c r="U37" s="182"/>
      <c r="V37" s="22"/>
    </row>
    <row r="38" spans="1:22" x14ac:dyDescent="0.25">
      <c r="A38" s="22"/>
      <c r="B38" s="22"/>
      <c r="C38" s="22"/>
      <c r="D38" s="215"/>
      <c r="E38" s="146"/>
      <c r="F38" s="146"/>
      <c r="G38" s="216"/>
      <c r="H38" s="147"/>
      <c r="I38" s="217"/>
      <c r="J38" s="185"/>
      <c r="K38" s="186"/>
      <c r="L38" s="186"/>
      <c r="M38" s="186"/>
      <c r="N38" s="186"/>
      <c r="O38" s="186"/>
      <c r="P38" s="186"/>
      <c r="Q38" s="186"/>
      <c r="R38" s="186"/>
      <c r="S38" s="186"/>
      <c r="T38" s="186"/>
      <c r="U38" s="186"/>
      <c r="V38" s="22"/>
    </row>
    <row r="39" spans="1:22" x14ac:dyDescent="0.25">
      <c r="A39" s="22"/>
      <c r="B39" s="22"/>
      <c r="C39" s="22"/>
      <c r="D39" s="183"/>
      <c r="E39" s="184"/>
      <c r="F39" s="184"/>
      <c r="G39" s="184"/>
      <c r="H39" s="184"/>
      <c r="I39" s="184"/>
      <c r="J39" s="175"/>
      <c r="K39" s="186"/>
      <c r="L39" s="186"/>
      <c r="M39" s="186"/>
      <c r="N39" s="186"/>
      <c r="O39" s="186"/>
      <c r="P39" s="186"/>
      <c r="Q39" s="186"/>
      <c r="R39" s="186"/>
      <c r="S39" s="186"/>
      <c r="T39" s="186"/>
      <c r="U39" s="186"/>
      <c r="V39" s="22"/>
    </row>
    <row r="40" spans="1:22" x14ac:dyDescent="0.25">
      <c r="A40" s="22"/>
      <c r="B40" s="22"/>
      <c r="C40" s="22"/>
      <c r="D40" s="183"/>
      <c r="E40" s="184"/>
      <c r="F40" s="184"/>
      <c r="G40" s="184"/>
      <c r="H40" s="184"/>
      <c r="I40" s="184"/>
      <c r="J40" s="175"/>
      <c r="K40" s="175"/>
      <c r="L40" s="186"/>
      <c r="M40" s="186"/>
      <c r="N40" s="186"/>
      <c r="O40" s="186"/>
      <c r="P40" s="186"/>
      <c r="Q40" s="186"/>
      <c r="R40" s="186"/>
      <c r="S40" s="186"/>
      <c r="T40" s="186"/>
      <c r="U40" s="186"/>
      <c r="V40" s="22"/>
    </row>
    <row r="41" spans="1:22" x14ac:dyDescent="0.25">
      <c r="A41" s="22"/>
      <c r="B41" s="22"/>
      <c r="C41" s="22"/>
      <c r="D41" s="183"/>
      <c r="E41" s="183"/>
      <c r="F41" s="183"/>
      <c r="G41" s="183"/>
      <c r="H41" s="183"/>
      <c r="I41" s="183"/>
      <c r="J41" s="183"/>
      <c r="K41" s="183"/>
      <c r="L41" s="183"/>
      <c r="M41" s="183"/>
      <c r="N41" s="183"/>
      <c r="O41" s="183"/>
      <c r="P41" s="183"/>
      <c r="Q41" s="183"/>
      <c r="R41" s="183"/>
      <c r="S41" s="187"/>
      <c r="T41" s="183"/>
      <c r="U41" s="183"/>
      <c r="V41" s="22"/>
    </row>
    <row r="42" spans="1:22" x14ac:dyDescent="0.25">
      <c r="A42" s="22"/>
      <c r="B42" s="22"/>
      <c r="C42" s="22"/>
      <c r="D42" s="183"/>
      <c r="E42" s="183"/>
      <c r="F42" s="183"/>
      <c r="G42" s="183"/>
      <c r="H42" s="183"/>
      <c r="I42" s="183"/>
      <c r="J42" s="183"/>
      <c r="K42" s="183"/>
      <c r="L42" s="183"/>
      <c r="M42" s="183"/>
      <c r="N42" s="183"/>
      <c r="O42" s="183"/>
      <c r="P42" s="183"/>
      <c r="Q42" s="183"/>
      <c r="R42" s="183"/>
      <c r="S42" s="183"/>
      <c r="T42" s="183"/>
      <c r="U42" s="183"/>
      <c r="V42" s="22"/>
    </row>
    <row r="43" spans="1:22" ht="18" x14ac:dyDescent="0.25">
      <c r="A43" s="22"/>
      <c r="B43" s="22"/>
      <c r="C43" s="22"/>
      <c r="D43" s="183"/>
      <c r="E43" s="284" t="s">
        <v>252</v>
      </c>
      <c r="F43" s="284"/>
      <c r="G43" s="284"/>
      <c r="H43" s="284"/>
      <c r="I43" s="284"/>
      <c r="J43" s="284"/>
      <c r="K43" s="284"/>
      <c r="L43" s="284"/>
      <c r="M43" s="284"/>
      <c r="N43" s="284"/>
      <c r="O43" s="284"/>
      <c r="P43" s="284"/>
      <c r="Q43" s="284"/>
      <c r="R43" s="284"/>
      <c r="S43" s="284"/>
      <c r="T43" s="284"/>
      <c r="U43" s="284"/>
      <c r="V43" s="22"/>
    </row>
    <row r="44" spans="1:22" x14ac:dyDescent="0.25">
      <c r="A44" s="22"/>
      <c r="B44" s="22"/>
      <c r="C44" s="22"/>
      <c r="D44" s="181"/>
      <c r="E44" s="184"/>
      <c r="F44" s="184"/>
      <c r="G44" s="184"/>
      <c r="H44" s="184"/>
      <c r="I44" s="184"/>
      <c r="J44" s="184"/>
      <c r="K44" s="184"/>
      <c r="L44" s="184"/>
      <c r="M44" s="184"/>
      <c r="N44" s="184"/>
      <c r="O44" s="184"/>
      <c r="P44" s="184"/>
      <c r="Q44" s="184"/>
      <c r="R44" s="184"/>
      <c r="S44" s="184"/>
      <c r="T44" s="184"/>
      <c r="U44" s="184"/>
      <c r="V44" s="22"/>
    </row>
    <row r="45" spans="1:22" x14ac:dyDescent="0.25">
      <c r="A45" s="22"/>
      <c r="B45" s="22"/>
      <c r="C45" s="22"/>
      <c r="D45" s="181"/>
      <c r="E45" s="188" t="s">
        <v>208</v>
      </c>
      <c r="F45" s="188"/>
      <c r="G45" s="188"/>
      <c r="H45" s="188"/>
      <c r="I45" s="188" t="s">
        <v>253</v>
      </c>
      <c r="J45" s="184"/>
      <c r="K45" s="184"/>
      <c r="L45" s="184"/>
      <c r="M45" s="184"/>
      <c r="N45" s="184"/>
      <c r="O45" s="184"/>
      <c r="P45" s="184"/>
      <c r="Q45" s="184"/>
      <c r="R45" s="184"/>
      <c r="S45" s="184"/>
      <c r="T45" s="184"/>
      <c r="U45" s="184"/>
      <c r="V45" s="22"/>
    </row>
    <row r="46" spans="1:22" x14ac:dyDescent="0.25">
      <c r="A46" s="22"/>
      <c r="B46" s="22"/>
      <c r="C46" s="22"/>
      <c r="D46" s="181"/>
      <c r="E46" s="188" t="s">
        <v>210</v>
      </c>
      <c r="F46" s="183"/>
      <c r="G46" s="183"/>
      <c r="H46" s="183"/>
      <c r="I46" s="188" t="s">
        <v>253</v>
      </c>
      <c r="J46" s="184"/>
      <c r="K46" s="184"/>
      <c r="L46" s="184"/>
      <c r="M46" s="184"/>
      <c r="N46" s="184"/>
      <c r="O46" s="184"/>
      <c r="P46" s="184"/>
      <c r="Q46" s="184"/>
      <c r="R46" s="184"/>
      <c r="S46" s="184"/>
      <c r="T46" s="184"/>
      <c r="U46" s="184"/>
      <c r="V46" s="22"/>
    </row>
    <row r="47" spans="1:22" x14ac:dyDescent="0.25">
      <c r="A47" s="22"/>
      <c r="B47" s="22"/>
      <c r="C47" s="22"/>
      <c r="D47" s="181"/>
      <c r="E47" s="188" t="s">
        <v>211</v>
      </c>
      <c r="F47" s="183"/>
      <c r="G47" s="183"/>
      <c r="H47" s="183"/>
      <c r="I47" s="188" t="s">
        <v>254</v>
      </c>
      <c r="J47" s="184"/>
      <c r="K47" s="184"/>
      <c r="L47" s="184"/>
      <c r="M47" s="184"/>
      <c r="N47" s="184"/>
      <c r="O47" s="184"/>
      <c r="P47" s="184"/>
      <c r="Q47" s="184"/>
      <c r="R47" s="184"/>
      <c r="S47" s="184"/>
      <c r="T47" s="184"/>
      <c r="U47" s="184"/>
      <c r="V47" s="22"/>
    </row>
    <row r="48" spans="1:22" x14ac:dyDescent="0.25">
      <c r="A48" s="22"/>
      <c r="B48" s="22"/>
      <c r="C48" s="22"/>
      <c r="D48" s="181"/>
      <c r="E48" s="188" t="s">
        <v>175</v>
      </c>
      <c r="F48" s="183"/>
      <c r="G48" s="183"/>
      <c r="H48" s="183"/>
      <c r="I48" s="188" t="s">
        <v>255</v>
      </c>
      <c r="J48" s="184"/>
      <c r="K48" s="184"/>
      <c r="L48" s="184"/>
      <c r="M48" s="184"/>
      <c r="N48" s="184"/>
      <c r="O48" s="184"/>
      <c r="P48" s="184"/>
      <c r="Q48" s="184"/>
      <c r="R48" s="184"/>
      <c r="S48" s="184"/>
      <c r="T48" s="184"/>
      <c r="U48" s="184"/>
      <c r="V48" s="22"/>
    </row>
    <row r="49" spans="1:22" x14ac:dyDescent="0.25">
      <c r="A49" s="22"/>
      <c r="B49" s="22"/>
      <c r="C49" s="22"/>
      <c r="D49" s="181"/>
      <c r="E49" s="188" t="s">
        <v>214</v>
      </c>
      <c r="F49" s="183"/>
      <c r="G49" s="183"/>
      <c r="H49" s="183"/>
      <c r="I49" s="188" t="s">
        <v>256</v>
      </c>
      <c r="J49" s="184"/>
      <c r="K49" s="184"/>
      <c r="L49" s="184"/>
      <c r="M49" s="184"/>
      <c r="N49" s="184"/>
      <c r="O49" s="184"/>
      <c r="P49" s="184"/>
      <c r="Q49" s="184"/>
      <c r="R49" s="184"/>
      <c r="S49" s="184"/>
      <c r="T49" s="184"/>
      <c r="U49" s="184"/>
      <c r="V49" s="22"/>
    </row>
    <row r="50" spans="1:22" x14ac:dyDescent="0.25">
      <c r="A50" s="22"/>
      <c r="B50" s="22"/>
      <c r="C50" s="22"/>
      <c r="D50" s="181"/>
      <c r="E50" s="188" t="s">
        <v>216</v>
      </c>
      <c r="F50" s="183"/>
      <c r="G50" s="183"/>
      <c r="H50" s="183"/>
      <c r="I50" s="188" t="s">
        <v>217</v>
      </c>
      <c r="J50" s="189"/>
      <c r="K50" s="184"/>
      <c r="L50" s="189"/>
      <c r="M50" s="184"/>
      <c r="N50" s="184"/>
      <c r="O50" s="184"/>
      <c r="P50" s="184"/>
      <c r="Q50" s="184"/>
      <c r="R50" s="190"/>
      <c r="S50" s="190"/>
      <c r="T50" s="189"/>
      <c r="U50" s="184"/>
      <c r="V50" s="22"/>
    </row>
    <row r="51" spans="1:22" ht="15.75" thickBot="1" x14ac:dyDescent="0.3">
      <c r="A51" s="22"/>
      <c r="B51" s="22"/>
      <c r="C51" s="22"/>
      <c r="D51" s="181"/>
      <c r="E51" s="152"/>
      <c r="F51" s="152"/>
      <c r="G51" s="152"/>
      <c r="H51" s="152"/>
      <c r="I51" s="152"/>
      <c r="J51" s="152">
        <v>1</v>
      </c>
      <c r="K51" s="152">
        <v>2</v>
      </c>
      <c r="L51" s="152">
        <v>3</v>
      </c>
      <c r="M51" s="152">
        <v>4</v>
      </c>
      <c r="N51" s="152"/>
      <c r="O51" s="152"/>
      <c r="P51" s="152"/>
      <c r="Q51" s="152"/>
      <c r="R51" s="152">
        <v>5</v>
      </c>
      <c r="S51" s="152">
        <v>6</v>
      </c>
      <c r="T51" s="152">
        <v>7</v>
      </c>
      <c r="U51" s="152">
        <v>8</v>
      </c>
      <c r="V51" s="22"/>
    </row>
    <row r="52" spans="1:22" x14ac:dyDescent="0.25">
      <c r="A52" s="22"/>
      <c r="B52" s="22"/>
      <c r="C52" s="22"/>
      <c r="D52" s="181"/>
      <c r="E52" s="285" t="s">
        <v>218</v>
      </c>
      <c r="F52" s="285" t="s">
        <v>219</v>
      </c>
      <c r="G52" s="285" t="s">
        <v>220</v>
      </c>
      <c r="H52" s="285" t="s">
        <v>221</v>
      </c>
      <c r="I52" s="286" t="s">
        <v>5</v>
      </c>
      <c r="J52" s="287" t="s">
        <v>82</v>
      </c>
      <c r="K52" s="285" t="s">
        <v>186</v>
      </c>
      <c r="L52" s="274" t="s">
        <v>222</v>
      </c>
      <c r="M52" s="274" t="s">
        <v>223</v>
      </c>
      <c r="N52" s="272" t="s">
        <v>177</v>
      </c>
      <c r="O52" s="272" t="s">
        <v>178</v>
      </c>
      <c r="P52" s="272" t="s">
        <v>179</v>
      </c>
      <c r="Q52" s="272" t="s">
        <v>180</v>
      </c>
      <c r="R52" s="274" t="s">
        <v>224</v>
      </c>
      <c r="S52" s="276" t="s">
        <v>225</v>
      </c>
      <c r="T52" s="274" t="s">
        <v>226</v>
      </c>
      <c r="U52" s="279" t="s">
        <v>227</v>
      </c>
      <c r="V52" s="22"/>
    </row>
    <row r="53" spans="1:22" x14ac:dyDescent="0.25">
      <c r="A53" s="22"/>
      <c r="B53" s="22"/>
      <c r="C53" s="22"/>
      <c r="D53" s="181"/>
      <c r="E53" s="285"/>
      <c r="F53" s="285"/>
      <c r="G53" s="285"/>
      <c r="H53" s="285"/>
      <c r="I53" s="286"/>
      <c r="J53" s="287"/>
      <c r="K53" s="285"/>
      <c r="L53" s="275"/>
      <c r="M53" s="275"/>
      <c r="N53" s="273"/>
      <c r="O53" s="273"/>
      <c r="P53" s="273"/>
      <c r="Q53" s="273"/>
      <c r="R53" s="275"/>
      <c r="S53" s="277"/>
      <c r="T53" s="275"/>
      <c r="U53" s="280"/>
      <c r="V53" s="22"/>
    </row>
    <row r="54" spans="1:22" x14ac:dyDescent="0.25">
      <c r="A54" s="22"/>
      <c r="B54" s="22"/>
      <c r="C54" s="22"/>
      <c r="D54" s="181"/>
      <c r="E54" s="218"/>
      <c r="F54" s="218"/>
      <c r="G54" s="218"/>
      <c r="H54" s="218"/>
      <c r="I54" s="219" t="s">
        <v>257</v>
      </c>
      <c r="J54" s="192">
        <f>+J55+J68</f>
        <v>1469120348</v>
      </c>
      <c r="K54" s="192">
        <f>+K55+K68</f>
        <v>0</v>
      </c>
      <c r="L54" s="192">
        <f>+L55+L68</f>
        <v>1469120348</v>
      </c>
      <c r="M54" s="192">
        <f t="shared" ref="M54:R54" si="8">+M55+M68</f>
        <v>0</v>
      </c>
      <c r="N54" s="192">
        <f t="shared" si="8"/>
        <v>54673000</v>
      </c>
      <c r="O54" s="192">
        <f t="shared" si="8"/>
        <v>70616500</v>
      </c>
      <c r="P54" s="192">
        <f t="shared" si="8"/>
        <v>0</v>
      </c>
      <c r="Q54" s="192">
        <f t="shared" si="8"/>
        <v>0</v>
      </c>
      <c r="R54" s="192">
        <f t="shared" si="8"/>
        <v>125289500</v>
      </c>
      <c r="S54" s="192">
        <f>+S55+S68</f>
        <v>1343830848</v>
      </c>
      <c r="T54" s="192">
        <f>+T55+T68</f>
        <v>125289500</v>
      </c>
      <c r="U54" s="193">
        <f>+U55+U68</f>
        <v>0</v>
      </c>
      <c r="V54" s="22"/>
    </row>
    <row r="55" spans="1:22" x14ac:dyDescent="0.25">
      <c r="A55" s="22"/>
      <c r="B55" s="22"/>
      <c r="C55" s="22"/>
      <c r="D55" s="181"/>
      <c r="E55" s="218"/>
      <c r="F55" s="218"/>
      <c r="G55" s="218"/>
      <c r="H55" s="218"/>
      <c r="I55" s="219" t="s">
        <v>258</v>
      </c>
      <c r="J55" s="192">
        <f>+J56+J60+J63</f>
        <v>293624070</v>
      </c>
      <c r="K55" s="192">
        <f t="shared" ref="K55:U55" si="9">+K56+K60+K63</f>
        <v>0</v>
      </c>
      <c r="L55" s="192">
        <f t="shared" si="9"/>
        <v>293624070</v>
      </c>
      <c r="M55" s="192">
        <f t="shared" si="9"/>
        <v>0</v>
      </c>
      <c r="N55" s="192">
        <f t="shared" si="9"/>
        <v>23973000</v>
      </c>
      <c r="O55" s="192">
        <f t="shared" si="9"/>
        <v>26016500</v>
      </c>
      <c r="P55" s="192">
        <f t="shared" si="9"/>
        <v>0</v>
      </c>
      <c r="Q55" s="192">
        <f t="shared" si="9"/>
        <v>0</v>
      </c>
      <c r="R55" s="192">
        <f t="shared" si="9"/>
        <v>49989500</v>
      </c>
      <c r="S55" s="192">
        <f t="shared" si="9"/>
        <v>243634570</v>
      </c>
      <c r="T55" s="192">
        <f t="shared" si="9"/>
        <v>49989500</v>
      </c>
      <c r="U55" s="192">
        <f t="shared" si="9"/>
        <v>0</v>
      </c>
      <c r="V55" s="22"/>
    </row>
    <row r="56" spans="1:22" x14ac:dyDescent="0.25">
      <c r="A56" s="22"/>
      <c r="B56" s="22"/>
      <c r="C56" s="22"/>
      <c r="D56" s="181"/>
      <c r="E56" s="218">
        <v>100</v>
      </c>
      <c r="F56" s="218"/>
      <c r="G56" s="218"/>
      <c r="H56" s="218"/>
      <c r="I56" s="219" t="s">
        <v>259</v>
      </c>
      <c r="J56" s="191">
        <f>+J57</f>
        <v>121000000</v>
      </c>
      <c r="K56" s="191">
        <f t="shared" ref="K56:U56" si="10">+K57</f>
        <v>0</v>
      </c>
      <c r="L56" s="191">
        <f t="shared" si="10"/>
        <v>121000000</v>
      </c>
      <c r="M56" s="191">
        <f t="shared" si="10"/>
        <v>0</v>
      </c>
      <c r="N56" s="191">
        <f t="shared" si="10"/>
        <v>7000000</v>
      </c>
      <c r="O56" s="191">
        <f t="shared" si="10"/>
        <v>17300000</v>
      </c>
      <c r="P56" s="191">
        <f t="shared" si="10"/>
        <v>0</v>
      </c>
      <c r="Q56" s="191">
        <f t="shared" si="10"/>
        <v>0</v>
      </c>
      <c r="R56" s="191">
        <f t="shared" si="10"/>
        <v>24300000</v>
      </c>
      <c r="S56" s="191">
        <f t="shared" si="10"/>
        <v>96700000</v>
      </c>
      <c r="T56" s="191">
        <f t="shared" si="10"/>
        <v>24300000</v>
      </c>
      <c r="U56" s="191">
        <f t="shared" si="10"/>
        <v>0</v>
      </c>
      <c r="V56" s="22"/>
    </row>
    <row r="57" spans="1:22" x14ac:dyDescent="0.25">
      <c r="A57" s="22"/>
      <c r="B57" s="22"/>
      <c r="C57" s="22"/>
      <c r="D57" s="181"/>
      <c r="E57" s="218">
        <v>140</v>
      </c>
      <c r="F57" s="218"/>
      <c r="G57" s="218"/>
      <c r="H57" s="218"/>
      <c r="I57" s="219" t="s">
        <v>260</v>
      </c>
      <c r="J57" s="191">
        <f>SUM(J58:J59)</f>
        <v>121000000</v>
      </c>
      <c r="K57" s="191">
        <f t="shared" ref="K57:U57" si="11">SUM(K58:K59)</f>
        <v>0</v>
      </c>
      <c r="L57" s="191">
        <f t="shared" si="11"/>
        <v>121000000</v>
      </c>
      <c r="M57" s="191">
        <f t="shared" si="11"/>
        <v>0</v>
      </c>
      <c r="N57" s="191">
        <f t="shared" si="11"/>
        <v>7000000</v>
      </c>
      <c r="O57" s="191">
        <f t="shared" si="11"/>
        <v>17300000</v>
      </c>
      <c r="P57" s="191">
        <f t="shared" si="11"/>
        <v>0</v>
      </c>
      <c r="Q57" s="191">
        <f t="shared" si="11"/>
        <v>0</v>
      </c>
      <c r="R57" s="191">
        <f t="shared" si="11"/>
        <v>24300000</v>
      </c>
      <c r="S57" s="191">
        <f t="shared" si="11"/>
        <v>96700000</v>
      </c>
      <c r="T57" s="191">
        <f t="shared" si="11"/>
        <v>24300000</v>
      </c>
      <c r="U57" s="191">
        <f t="shared" si="11"/>
        <v>0</v>
      </c>
      <c r="V57" s="22"/>
    </row>
    <row r="58" spans="1:22" x14ac:dyDescent="0.25">
      <c r="A58" s="22"/>
      <c r="B58" s="22"/>
      <c r="C58" s="22"/>
      <c r="D58" s="181"/>
      <c r="E58" s="220">
        <v>144</v>
      </c>
      <c r="F58" s="220">
        <v>30</v>
      </c>
      <c r="G58" s="220">
        <v>11</v>
      </c>
      <c r="H58" s="220">
        <v>2</v>
      </c>
      <c r="I58" s="204" t="s">
        <v>261</v>
      </c>
      <c r="J58" s="194">
        <v>36000000</v>
      </c>
      <c r="K58" s="195"/>
      <c r="L58" s="195">
        <f>+K58+J58</f>
        <v>36000000</v>
      </c>
      <c r="M58" s="195"/>
      <c r="N58" s="195">
        <v>0</v>
      </c>
      <c r="O58" s="195">
        <v>0</v>
      </c>
      <c r="P58" s="195"/>
      <c r="Q58" s="195"/>
      <c r="R58" s="195">
        <f>SUM(N58:Q58)</f>
        <v>0</v>
      </c>
      <c r="S58" s="161">
        <f>+L58-R58</f>
        <v>36000000</v>
      </c>
      <c r="T58" s="196">
        <f>+R58</f>
        <v>0</v>
      </c>
      <c r="U58" s="193">
        <f>+R58-T58</f>
        <v>0</v>
      </c>
      <c r="V58" s="22"/>
    </row>
    <row r="59" spans="1:22" x14ac:dyDescent="0.25">
      <c r="A59" s="22"/>
      <c r="B59" s="22"/>
      <c r="C59" s="22"/>
      <c r="D59" s="181"/>
      <c r="E59" s="220">
        <v>145</v>
      </c>
      <c r="F59" s="220">
        <v>30</v>
      </c>
      <c r="G59" s="220">
        <v>11</v>
      </c>
      <c r="H59" s="220">
        <v>2</v>
      </c>
      <c r="I59" s="221" t="s">
        <v>99</v>
      </c>
      <c r="J59" s="195">
        <v>85000000</v>
      </c>
      <c r="K59" s="197"/>
      <c r="L59" s="195">
        <f>+K59+J59</f>
        <v>85000000</v>
      </c>
      <c r="M59" s="195"/>
      <c r="N59" s="227">
        <v>7000000</v>
      </c>
      <c r="O59" s="227">
        <f>15000000+2300000</f>
        <v>17300000</v>
      </c>
      <c r="P59" s="195"/>
      <c r="Q59" s="195"/>
      <c r="R59" s="195">
        <f>SUM(N59:Q59)</f>
        <v>24300000</v>
      </c>
      <c r="S59" s="161">
        <f>+L59-R59</f>
        <v>60700000</v>
      </c>
      <c r="T59" s="196">
        <f>+R59</f>
        <v>24300000</v>
      </c>
      <c r="U59" s="193">
        <f>+R59-T59</f>
        <v>0</v>
      </c>
      <c r="V59" s="22"/>
    </row>
    <row r="60" spans="1:22" x14ac:dyDescent="0.25">
      <c r="A60" s="22"/>
      <c r="B60" s="22"/>
      <c r="C60" s="22"/>
      <c r="D60" s="181"/>
      <c r="E60" s="218">
        <v>200</v>
      </c>
      <c r="F60" s="218"/>
      <c r="G60" s="218"/>
      <c r="H60" s="218"/>
      <c r="I60" s="219" t="s">
        <v>262</v>
      </c>
      <c r="J60" s="191">
        <f>+J61</f>
        <v>30000000</v>
      </c>
      <c r="K60" s="191">
        <f t="shared" ref="K60:U61" si="12">+K61</f>
        <v>0</v>
      </c>
      <c r="L60" s="191">
        <f t="shared" si="12"/>
        <v>30000000</v>
      </c>
      <c r="M60" s="191">
        <f t="shared" si="12"/>
        <v>0</v>
      </c>
      <c r="N60" s="191">
        <f t="shared" si="12"/>
        <v>0</v>
      </c>
      <c r="O60" s="191">
        <f t="shared" si="12"/>
        <v>0</v>
      </c>
      <c r="P60" s="191">
        <f t="shared" si="12"/>
        <v>0</v>
      </c>
      <c r="Q60" s="191">
        <f t="shared" si="12"/>
        <v>0</v>
      </c>
      <c r="R60" s="191">
        <f t="shared" si="12"/>
        <v>0</v>
      </c>
      <c r="S60" s="191">
        <f t="shared" si="12"/>
        <v>30000000</v>
      </c>
      <c r="T60" s="191">
        <f t="shared" si="12"/>
        <v>0</v>
      </c>
      <c r="U60" s="191">
        <f t="shared" si="12"/>
        <v>0</v>
      </c>
      <c r="V60" s="22"/>
    </row>
    <row r="61" spans="1:22" x14ac:dyDescent="0.25">
      <c r="A61" s="22"/>
      <c r="B61" s="22"/>
      <c r="C61" s="22"/>
      <c r="D61" s="181"/>
      <c r="E61" s="218">
        <v>240</v>
      </c>
      <c r="F61" s="218">
        <v>30</v>
      </c>
      <c r="G61" s="218">
        <v>11</v>
      </c>
      <c r="H61" s="218">
        <v>2</v>
      </c>
      <c r="I61" s="219" t="s">
        <v>263</v>
      </c>
      <c r="J61" s="191">
        <f>+J62</f>
        <v>30000000</v>
      </c>
      <c r="K61" s="191">
        <f>+K62</f>
        <v>0</v>
      </c>
      <c r="L61" s="191">
        <f t="shared" si="12"/>
        <v>30000000</v>
      </c>
      <c r="M61" s="191">
        <f t="shared" si="12"/>
        <v>0</v>
      </c>
      <c r="N61" s="191">
        <f t="shared" si="12"/>
        <v>0</v>
      </c>
      <c r="O61" s="191">
        <f t="shared" si="12"/>
        <v>0</v>
      </c>
      <c r="P61" s="191">
        <f t="shared" si="12"/>
        <v>0</v>
      </c>
      <c r="Q61" s="191">
        <f t="shared" si="12"/>
        <v>0</v>
      </c>
      <c r="R61" s="191">
        <f t="shared" si="12"/>
        <v>0</v>
      </c>
      <c r="S61" s="191">
        <f t="shared" si="12"/>
        <v>30000000</v>
      </c>
      <c r="T61" s="191">
        <f t="shared" si="12"/>
        <v>0</v>
      </c>
      <c r="U61" s="191">
        <f t="shared" si="12"/>
        <v>0</v>
      </c>
      <c r="V61" s="22"/>
    </row>
    <row r="62" spans="1:22" ht="22.5" x14ac:dyDescent="0.25">
      <c r="A62" s="22"/>
      <c r="B62" s="22"/>
      <c r="C62" s="22"/>
      <c r="D62" s="181"/>
      <c r="E62" s="222">
        <v>240</v>
      </c>
      <c r="F62" s="221"/>
      <c r="G62" s="222">
        <v>30</v>
      </c>
      <c r="H62" s="222">
        <v>11</v>
      </c>
      <c r="I62" s="223" t="s">
        <v>264</v>
      </c>
      <c r="J62" s="195">
        <v>30000000</v>
      </c>
      <c r="K62" s="195"/>
      <c r="L62" s="195">
        <f>+J62+K62</f>
        <v>30000000</v>
      </c>
      <c r="M62" s="195"/>
      <c r="N62" s="195">
        <v>0</v>
      </c>
      <c r="O62" s="195">
        <v>0</v>
      </c>
      <c r="P62" s="195"/>
      <c r="Q62" s="195"/>
      <c r="R62" s="195">
        <f>SUM(N62:Q62)</f>
        <v>0</v>
      </c>
      <c r="S62" s="161">
        <f>+L62-R62</f>
        <v>30000000</v>
      </c>
      <c r="T62" s="196">
        <f>+R62</f>
        <v>0</v>
      </c>
      <c r="U62" s="193">
        <f>+R62-T62</f>
        <v>0</v>
      </c>
      <c r="V62" s="22"/>
    </row>
    <row r="63" spans="1:22" x14ac:dyDescent="0.25">
      <c r="A63" s="22"/>
      <c r="B63" s="22"/>
      <c r="C63" s="22"/>
      <c r="D63" s="181"/>
      <c r="E63" s="218">
        <v>300</v>
      </c>
      <c r="F63" s="218"/>
      <c r="G63" s="218"/>
      <c r="H63" s="218"/>
      <c r="I63" s="219" t="s">
        <v>265</v>
      </c>
      <c r="J63" s="191">
        <f>+J64+J66</f>
        <v>142624070</v>
      </c>
      <c r="K63" s="191">
        <f t="shared" ref="K63:U63" si="13">+K64+K66</f>
        <v>0</v>
      </c>
      <c r="L63" s="191">
        <f t="shared" si="13"/>
        <v>142624070</v>
      </c>
      <c r="M63" s="191">
        <f t="shared" si="13"/>
        <v>0</v>
      </c>
      <c r="N63" s="191">
        <f t="shared" si="13"/>
        <v>16973000</v>
      </c>
      <c r="O63" s="191">
        <f t="shared" si="13"/>
        <v>8716500</v>
      </c>
      <c r="P63" s="191">
        <f t="shared" si="13"/>
        <v>0</v>
      </c>
      <c r="Q63" s="191">
        <f t="shared" si="13"/>
        <v>0</v>
      </c>
      <c r="R63" s="191">
        <f t="shared" si="13"/>
        <v>25689500</v>
      </c>
      <c r="S63" s="191">
        <f t="shared" si="13"/>
        <v>116934570</v>
      </c>
      <c r="T63" s="191">
        <f t="shared" si="13"/>
        <v>25689500</v>
      </c>
      <c r="U63" s="191">
        <f t="shared" si="13"/>
        <v>0</v>
      </c>
      <c r="V63" s="22"/>
    </row>
    <row r="64" spans="1:22" x14ac:dyDescent="0.25">
      <c r="A64" s="22"/>
      <c r="B64" s="22"/>
      <c r="C64" s="22"/>
      <c r="D64" s="181"/>
      <c r="E64" s="221"/>
      <c r="F64" s="221"/>
      <c r="G64" s="221"/>
      <c r="H64" s="221"/>
      <c r="I64" s="219" t="s">
        <v>101</v>
      </c>
      <c r="J64" s="191">
        <f t="shared" ref="J64:U64" si="14">+J65</f>
        <v>10000000</v>
      </c>
      <c r="K64" s="191">
        <f t="shared" si="14"/>
        <v>0</v>
      </c>
      <c r="L64" s="191">
        <f t="shared" si="14"/>
        <v>10000000</v>
      </c>
      <c r="M64" s="191">
        <f t="shared" si="14"/>
        <v>0</v>
      </c>
      <c r="N64" s="191">
        <f t="shared" si="14"/>
        <v>4973000</v>
      </c>
      <c r="O64" s="191">
        <f t="shared" si="14"/>
        <v>0</v>
      </c>
      <c r="P64" s="191">
        <f t="shared" si="14"/>
        <v>0</v>
      </c>
      <c r="Q64" s="191">
        <f t="shared" si="14"/>
        <v>0</v>
      </c>
      <c r="R64" s="191">
        <f t="shared" si="14"/>
        <v>4973000</v>
      </c>
      <c r="S64" s="191">
        <f t="shared" si="14"/>
        <v>5027000</v>
      </c>
      <c r="T64" s="191">
        <f t="shared" si="14"/>
        <v>4973000</v>
      </c>
      <c r="U64" s="193">
        <f t="shared" si="14"/>
        <v>0</v>
      </c>
      <c r="V64" s="22"/>
    </row>
    <row r="65" spans="1:22" x14ac:dyDescent="0.25">
      <c r="A65" s="22"/>
      <c r="B65" s="22"/>
      <c r="C65" s="22"/>
      <c r="D65" s="181"/>
      <c r="E65" s="221">
        <v>340</v>
      </c>
      <c r="F65" s="218">
        <v>30</v>
      </c>
      <c r="G65" s="218">
        <v>11</v>
      </c>
      <c r="H65" s="218">
        <v>2</v>
      </c>
      <c r="I65" s="204" t="s">
        <v>101</v>
      </c>
      <c r="J65" s="194">
        <v>10000000</v>
      </c>
      <c r="K65" s="195"/>
      <c r="L65" s="195">
        <f>+J65+K65</f>
        <v>10000000</v>
      </c>
      <c r="M65" s="195"/>
      <c r="N65" s="195">
        <v>4973000</v>
      </c>
      <c r="O65" s="195"/>
      <c r="P65" s="195"/>
      <c r="Q65" s="195"/>
      <c r="R65" s="195">
        <f>SUM(N65:Q65)</f>
        <v>4973000</v>
      </c>
      <c r="S65" s="161">
        <f>+L65-R65</f>
        <v>5027000</v>
      </c>
      <c r="T65" s="196">
        <f>+R65</f>
        <v>4973000</v>
      </c>
      <c r="U65" s="193">
        <v>0</v>
      </c>
      <c r="V65" s="22"/>
    </row>
    <row r="66" spans="1:22" x14ac:dyDescent="0.25">
      <c r="A66" s="22"/>
      <c r="B66" s="22"/>
      <c r="C66" s="22"/>
      <c r="D66" s="181"/>
      <c r="E66" s="218">
        <v>360</v>
      </c>
      <c r="F66" s="218"/>
      <c r="G66" s="218"/>
      <c r="H66" s="218"/>
      <c r="I66" s="219" t="s">
        <v>102</v>
      </c>
      <c r="J66" s="191">
        <f t="shared" ref="J66:U66" si="15">+J67</f>
        <v>132624070</v>
      </c>
      <c r="K66" s="191">
        <f t="shared" si="15"/>
        <v>0</v>
      </c>
      <c r="L66" s="191">
        <f t="shared" si="15"/>
        <v>132624070</v>
      </c>
      <c r="M66" s="191">
        <f t="shared" si="15"/>
        <v>0</v>
      </c>
      <c r="N66" s="191">
        <f t="shared" si="15"/>
        <v>12000000</v>
      </c>
      <c r="O66" s="191">
        <f t="shared" si="15"/>
        <v>8716500</v>
      </c>
      <c r="P66" s="191">
        <f t="shared" si="15"/>
        <v>0</v>
      </c>
      <c r="Q66" s="191">
        <f t="shared" si="15"/>
        <v>0</v>
      </c>
      <c r="R66" s="191">
        <f t="shared" si="15"/>
        <v>20716500</v>
      </c>
      <c r="S66" s="191">
        <f t="shared" si="15"/>
        <v>111907570</v>
      </c>
      <c r="T66" s="191">
        <f t="shared" si="15"/>
        <v>20716500</v>
      </c>
      <c r="U66" s="191">
        <f t="shared" si="15"/>
        <v>0</v>
      </c>
      <c r="V66" s="22"/>
    </row>
    <row r="67" spans="1:22" x14ac:dyDescent="0.25">
      <c r="A67" s="22"/>
      <c r="B67" s="22"/>
      <c r="C67" s="22"/>
      <c r="D67" s="181"/>
      <c r="E67" s="220">
        <v>360</v>
      </c>
      <c r="F67" s="220">
        <v>30</v>
      </c>
      <c r="G67" s="220">
        <v>11</v>
      </c>
      <c r="H67" s="220">
        <v>2</v>
      </c>
      <c r="I67" s="204" t="s">
        <v>102</v>
      </c>
      <c r="J67" s="194">
        <v>132624070</v>
      </c>
      <c r="K67" s="198"/>
      <c r="L67" s="195">
        <f>+J67+K67</f>
        <v>132624070</v>
      </c>
      <c r="M67" s="195"/>
      <c r="N67" s="228">
        <v>12000000</v>
      </c>
      <c r="O67" s="228">
        <v>8716500</v>
      </c>
      <c r="P67" s="195"/>
      <c r="Q67" s="195"/>
      <c r="R67" s="195">
        <f>SUM(N67:Q67)</f>
        <v>20716500</v>
      </c>
      <c r="S67" s="161">
        <f>+L67-R67</f>
        <v>111907570</v>
      </c>
      <c r="T67" s="196">
        <f>+R67</f>
        <v>20716500</v>
      </c>
      <c r="U67" s="193">
        <f>+R67-T67</f>
        <v>0</v>
      </c>
      <c r="V67" s="22"/>
    </row>
    <row r="68" spans="1:22" x14ac:dyDescent="0.25">
      <c r="A68" s="22"/>
      <c r="B68" s="22"/>
      <c r="C68" s="22"/>
      <c r="D68" s="181"/>
      <c r="E68" s="219"/>
      <c r="F68" s="219"/>
      <c r="G68" s="219"/>
      <c r="H68" s="224"/>
      <c r="I68" s="219" t="s">
        <v>266</v>
      </c>
      <c r="J68" s="191">
        <f>+J69+J79</f>
        <v>1175496278</v>
      </c>
      <c r="K68" s="191">
        <f>+K69+K79</f>
        <v>0</v>
      </c>
      <c r="L68" s="191">
        <f>+L69+L79</f>
        <v>1175496278</v>
      </c>
      <c r="M68" s="191">
        <f t="shared" ref="M68:R68" si="16">+M69+M79</f>
        <v>0</v>
      </c>
      <c r="N68" s="191">
        <f t="shared" si="16"/>
        <v>30700000</v>
      </c>
      <c r="O68" s="191">
        <f t="shared" si="16"/>
        <v>44600000</v>
      </c>
      <c r="P68" s="191">
        <f t="shared" si="16"/>
        <v>0</v>
      </c>
      <c r="Q68" s="191">
        <f t="shared" si="16"/>
        <v>0</v>
      </c>
      <c r="R68" s="191">
        <f t="shared" si="16"/>
        <v>75300000</v>
      </c>
      <c r="S68" s="191">
        <f>+S69+S79</f>
        <v>1100196278</v>
      </c>
      <c r="T68" s="191">
        <f>+T69+T79</f>
        <v>75300000</v>
      </c>
      <c r="U68" s="191">
        <f>+U69+U79</f>
        <v>0</v>
      </c>
      <c r="V68" s="22"/>
    </row>
    <row r="69" spans="1:22" x14ac:dyDescent="0.25">
      <c r="A69" s="22"/>
      <c r="B69" s="22"/>
      <c r="C69" s="22"/>
      <c r="D69" s="181"/>
      <c r="E69" s="224">
        <v>500</v>
      </c>
      <c r="F69" s="219"/>
      <c r="G69" s="219"/>
      <c r="H69" s="224"/>
      <c r="I69" s="219" t="s">
        <v>267</v>
      </c>
      <c r="J69" s="191">
        <f>+J70+J73+J75+J77</f>
        <v>1125496278</v>
      </c>
      <c r="K69" s="191">
        <f t="shared" ref="K69:U69" si="17">+K70+K73+K75+K77</f>
        <v>0</v>
      </c>
      <c r="L69" s="191">
        <f t="shared" si="17"/>
        <v>1125496278</v>
      </c>
      <c r="M69" s="191">
        <f t="shared" si="17"/>
        <v>0</v>
      </c>
      <c r="N69" s="191">
        <f t="shared" si="17"/>
        <v>30700000</v>
      </c>
      <c r="O69" s="191">
        <f t="shared" si="17"/>
        <v>44600000</v>
      </c>
      <c r="P69" s="191">
        <f t="shared" si="17"/>
        <v>0</v>
      </c>
      <c r="Q69" s="191">
        <f t="shared" si="17"/>
        <v>0</v>
      </c>
      <c r="R69" s="191">
        <f t="shared" si="17"/>
        <v>75300000</v>
      </c>
      <c r="S69" s="191">
        <f t="shared" si="17"/>
        <v>1050196278</v>
      </c>
      <c r="T69" s="191">
        <f t="shared" si="17"/>
        <v>75300000</v>
      </c>
      <c r="U69" s="191">
        <f t="shared" si="17"/>
        <v>0</v>
      </c>
      <c r="V69" s="22"/>
    </row>
    <row r="70" spans="1:22" x14ac:dyDescent="0.25">
      <c r="A70" s="22"/>
      <c r="B70" s="22"/>
      <c r="C70" s="22"/>
      <c r="D70" s="181"/>
      <c r="E70" s="224">
        <v>520</v>
      </c>
      <c r="F70" s="219"/>
      <c r="G70" s="224"/>
      <c r="H70" s="224"/>
      <c r="I70" s="219" t="s">
        <v>268</v>
      </c>
      <c r="J70" s="191">
        <f>+J71</f>
        <v>935496278</v>
      </c>
      <c r="K70" s="191">
        <f>+K71</f>
        <v>0</v>
      </c>
      <c r="L70" s="191">
        <f>+L71</f>
        <v>935496278</v>
      </c>
      <c r="M70" s="191">
        <f t="shared" ref="M70:U71" si="18">+M71</f>
        <v>0</v>
      </c>
      <c r="N70" s="191">
        <f t="shared" si="18"/>
        <v>23300000</v>
      </c>
      <c r="O70" s="191">
        <f t="shared" si="18"/>
        <v>44600000</v>
      </c>
      <c r="P70" s="191">
        <f t="shared" si="18"/>
        <v>0</v>
      </c>
      <c r="Q70" s="191">
        <f t="shared" si="18"/>
        <v>0</v>
      </c>
      <c r="R70" s="191">
        <f t="shared" si="18"/>
        <v>67900000</v>
      </c>
      <c r="S70" s="191">
        <f t="shared" si="18"/>
        <v>867596278</v>
      </c>
      <c r="T70" s="191">
        <f t="shared" si="18"/>
        <v>67900000</v>
      </c>
      <c r="U70" s="191">
        <f t="shared" si="18"/>
        <v>0</v>
      </c>
      <c r="V70" s="22"/>
    </row>
    <row r="71" spans="1:22" x14ac:dyDescent="0.25">
      <c r="A71" s="22"/>
      <c r="B71" s="22"/>
      <c r="C71" s="22"/>
      <c r="D71" s="181"/>
      <c r="E71" s="224">
        <v>520</v>
      </c>
      <c r="F71" s="219"/>
      <c r="G71" s="224"/>
      <c r="H71" s="224"/>
      <c r="I71" s="225" t="s">
        <v>269</v>
      </c>
      <c r="J71" s="191">
        <f>SUM(J72:J72)</f>
        <v>935496278</v>
      </c>
      <c r="K71" s="191">
        <f>SUM(K72:K72)</f>
        <v>0</v>
      </c>
      <c r="L71" s="191">
        <f>+L72</f>
        <v>935496278</v>
      </c>
      <c r="M71" s="191">
        <f t="shared" si="18"/>
        <v>0</v>
      </c>
      <c r="N71" s="191">
        <f t="shared" si="18"/>
        <v>23300000</v>
      </c>
      <c r="O71" s="191">
        <f t="shared" si="18"/>
        <v>44600000</v>
      </c>
      <c r="P71" s="191">
        <f t="shared" si="18"/>
        <v>0</v>
      </c>
      <c r="Q71" s="191">
        <f t="shared" si="18"/>
        <v>0</v>
      </c>
      <c r="R71" s="191">
        <f t="shared" si="18"/>
        <v>67900000</v>
      </c>
      <c r="S71" s="191">
        <f t="shared" si="18"/>
        <v>867596278</v>
      </c>
      <c r="T71" s="191">
        <f t="shared" si="18"/>
        <v>67900000</v>
      </c>
      <c r="U71" s="191">
        <f t="shared" si="18"/>
        <v>0</v>
      </c>
      <c r="V71" s="22"/>
    </row>
    <row r="72" spans="1:22" x14ac:dyDescent="0.25">
      <c r="A72" s="22"/>
      <c r="B72" s="22"/>
      <c r="C72" s="22"/>
      <c r="D72" s="181"/>
      <c r="E72" s="222">
        <v>520</v>
      </c>
      <c r="F72" s="222">
        <v>30</v>
      </c>
      <c r="G72" s="222">
        <v>11</v>
      </c>
      <c r="H72" s="222">
        <v>2</v>
      </c>
      <c r="I72" s="204" t="s">
        <v>103</v>
      </c>
      <c r="J72" s="194">
        <v>935496278</v>
      </c>
      <c r="K72" s="198"/>
      <c r="L72" s="195">
        <f>+J72+K72</f>
        <v>935496278</v>
      </c>
      <c r="M72" s="195"/>
      <c r="N72" s="229">
        <f>10000000+3000000+4915000+5385000</f>
        <v>23300000</v>
      </c>
      <c r="O72" s="229">
        <f>3000000+22500000+7000000+3000000+9100000</f>
        <v>44600000</v>
      </c>
      <c r="P72" s="195"/>
      <c r="Q72" s="195"/>
      <c r="R72" s="195">
        <f>SUM(N72:Q72)</f>
        <v>67900000</v>
      </c>
      <c r="S72" s="161">
        <f>+L72-R72</f>
        <v>867596278</v>
      </c>
      <c r="T72" s="196">
        <f>+R72</f>
        <v>67900000</v>
      </c>
      <c r="U72" s="193">
        <f>+R72-T72</f>
        <v>0</v>
      </c>
      <c r="V72" s="22"/>
    </row>
    <row r="73" spans="1:22" ht="22.5" x14ac:dyDescent="0.25">
      <c r="A73" s="22"/>
      <c r="B73" s="22"/>
      <c r="C73" s="22"/>
      <c r="D73" s="181"/>
      <c r="E73" s="224">
        <v>540</v>
      </c>
      <c r="F73" s="224"/>
      <c r="G73" s="224"/>
      <c r="H73" s="219"/>
      <c r="I73" s="225" t="s">
        <v>270</v>
      </c>
      <c r="J73" s="191">
        <f>+J74</f>
        <v>40000000</v>
      </c>
      <c r="K73" s="191">
        <f t="shared" ref="K73:U73" si="19">+K74</f>
        <v>0</v>
      </c>
      <c r="L73" s="191">
        <f t="shared" si="19"/>
        <v>40000000</v>
      </c>
      <c r="M73" s="191">
        <f t="shared" si="19"/>
        <v>0</v>
      </c>
      <c r="N73" s="191">
        <f t="shared" si="19"/>
        <v>7400000</v>
      </c>
      <c r="O73" s="191">
        <f t="shared" si="19"/>
        <v>0</v>
      </c>
      <c r="P73" s="191">
        <f t="shared" si="19"/>
        <v>0</v>
      </c>
      <c r="Q73" s="191">
        <f t="shared" si="19"/>
        <v>0</v>
      </c>
      <c r="R73" s="191">
        <f t="shared" si="19"/>
        <v>7400000</v>
      </c>
      <c r="S73" s="191">
        <f t="shared" si="19"/>
        <v>32600000</v>
      </c>
      <c r="T73" s="191">
        <f t="shared" si="19"/>
        <v>7400000</v>
      </c>
      <c r="U73" s="191">
        <f t="shared" si="19"/>
        <v>0</v>
      </c>
      <c r="V73" s="22"/>
    </row>
    <row r="74" spans="1:22" x14ac:dyDescent="0.25">
      <c r="A74" s="22"/>
      <c r="B74" s="22"/>
      <c r="C74" s="22"/>
      <c r="D74" s="181"/>
      <c r="E74" s="222">
        <v>540</v>
      </c>
      <c r="F74" s="222">
        <v>30</v>
      </c>
      <c r="G74" s="222">
        <v>11</v>
      </c>
      <c r="H74" s="222">
        <v>2</v>
      </c>
      <c r="I74" s="204" t="s">
        <v>271</v>
      </c>
      <c r="J74" s="194">
        <v>40000000</v>
      </c>
      <c r="K74" s="195"/>
      <c r="L74" s="195">
        <f>+K74+J74</f>
        <v>40000000</v>
      </c>
      <c r="M74" s="195"/>
      <c r="N74" s="195">
        <v>7400000</v>
      </c>
      <c r="O74" s="195"/>
      <c r="P74" s="195"/>
      <c r="Q74" s="195"/>
      <c r="R74" s="195">
        <f>SUM(N74:Q74)</f>
        <v>7400000</v>
      </c>
      <c r="S74" s="161">
        <f>+L74-R74</f>
        <v>32600000</v>
      </c>
      <c r="T74" s="196">
        <f>+R74</f>
        <v>7400000</v>
      </c>
      <c r="U74" s="193">
        <f>+R74-T74</f>
        <v>0</v>
      </c>
      <c r="V74" s="22"/>
    </row>
    <row r="75" spans="1:22" x14ac:dyDescent="0.25">
      <c r="A75" s="22"/>
      <c r="B75" s="22"/>
      <c r="C75" s="22"/>
      <c r="D75" s="181"/>
      <c r="E75" s="224">
        <v>580</v>
      </c>
      <c r="F75" s="224"/>
      <c r="G75" s="224"/>
      <c r="H75" s="224"/>
      <c r="I75" s="225" t="s">
        <v>272</v>
      </c>
      <c r="J75" s="191">
        <f>+J76</f>
        <v>90000000</v>
      </c>
      <c r="K75" s="191">
        <f>+K76</f>
        <v>0</v>
      </c>
      <c r="L75" s="191">
        <f t="shared" ref="L75:U75" si="20">+L76</f>
        <v>90000000</v>
      </c>
      <c r="M75" s="191">
        <f t="shared" si="20"/>
        <v>0</v>
      </c>
      <c r="N75" s="191">
        <f t="shared" si="20"/>
        <v>0</v>
      </c>
      <c r="O75" s="191">
        <f t="shared" si="20"/>
        <v>0</v>
      </c>
      <c r="P75" s="191">
        <f t="shared" si="20"/>
        <v>0</v>
      </c>
      <c r="Q75" s="191">
        <f t="shared" si="20"/>
        <v>0</v>
      </c>
      <c r="R75" s="191">
        <f t="shared" si="20"/>
        <v>0</v>
      </c>
      <c r="S75" s="191">
        <f t="shared" si="20"/>
        <v>90000000</v>
      </c>
      <c r="T75" s="191">
        <f t="shared" si="20"/>
        <v>0</v>
      </c>
      <c r="U75" s="191">
        <f t="shared" si="20"/>
        <v>0</v>
      </c>
      <c r="V75" s="22"/>
    </row>
    <row r="76" spans="1:22" x14ac:dyDescent="0.25">
      <c r="A76" s="22"/>
      <c r="B76" s="22"/>
      <c r="C76" s="22"/>
      <c r="D76" s="181"/>
      <c r="E76" s="222">
        <v>589</v>
      </c>
      <c r="F76" s="222">
        <v>30</v>
      </c>
      <c r="G76" s="222">
        <v>11</v>
      </c>
      <c r="H76" s="222">
        <v>2</v>
      </c>
      <c r="I76" s="204" t="s">
        <v>272</v>
      </c>
      <c r="J76" s="194">
        <v>90000000</v>
      </c>
      <c r="K76" s="195"/>
      <c r="L76" s="195">
        <f>+K76+J76</f>
        <v>90000000</v>
      </c>
      <c r="M76" s="195"/>
      <c r="N76" s="195"/>
      <c r="O76" s="195"/>
      <c r="P76" s="195"/>
      <c r="Q76" s="195"/>
      <c r="R76" s="195">
        <f>SUM(N76:Q76)</f>
        <v>0</v>
      </c>
      <c r="S76" s="161">
        <f>+L76-R76</f>
        <v>90000000</v>
      </c>
      <c r="T76" s="196">
        <f>+R76</f>
        <v>0</v>
      </c>
      <c r="U76" s="193">
        <f>+R76-T76</f>
        <v>0</v>
      </c>
      <c r="V76" s="22"/>
    </row>
    <row r="77" spans="1:22" ht="22.5" x14ac:dyDescent="0.25">
      <c r="A77" s="22"/>
      <c r="B77" s="22"/>
      <c r="C77" s="22"/>
      <c r="D77" s="181"/>
      <c r="E77" s="224">
        <v>590</v>
      </c>
      <c r="F77" s="219"/>
      <c r="G77" s="224"/>
      <c r="H77" s="224"/>
      <c r="I77" s="225" t="s">
        <v>273</v>
      </c>
      <c r="J77" s="191">
        <f>+J78</f>
        <v>60000000</v>
      </c>
      <c r="K77" s="191">
        <f t="shared" ref="K77:U77" si="21">+K78</f>
        <v>0</v>
      </c>
      <c r="L77" s="191">
        <f t="shared" si="21"/>
        <v>60000000</v>
      </c>
      <c r="M77" s="191">
        <f t="shared" si="21"/>
        <v>0</v>
      </c>
      <c r="N77" s="191">
        <f t="shared" si="21"/>
        <v>0</v>
      </c>
      <c r="O77" s="191">
        <f t="shared" si="21"/>
        <v>0</v>
      </c>
      <c r="P77" s="191">
        <f t="shared" si="21"/>
        <v>0</v>
      </c>
      <c r="Q77" s="191">
        <f t="shared" si="21"/>
        <v>0</v>
      </c>
      <c r="R77" s="191">
        <f t="shared" si="21"/>
        <v>0</v>
      </c>
      <c r="S77" s="191">
        <f t="shared" si="21"/>
        <v>60000000</v>
      </c>
      <c r="T77" s="191">
        <f t="shared" si="21"/>
        <v>0</v>
      </c>
      <c r="U77" s="191">
        <f t="shared" si="21"/>
        <v>0</v>
      </c>
      <c r="V77" s="22"/>
    </row>
    <row r="78" spans="1:22" x14ac:dyDescent="0.25">
      <c r="A78" s="22"/>
      <c r="B78" s="22"/>
      <c r="C78" s="22"/>
      <c r="D78" s="181"/>
      <c r="E78" s="224">
        <v>590</v>
      </c>
      <c r="F78" s="224">
        <v>30</v>
      </c>
      <c r="G78" s="224">
        <v>11</v>
      </c>
      <c r="H78" s="224">
        <v>2</v>
      </c>
      <c r="I78" s="204" t="s">
        <v>274</v>
      </c>
      <c r="J78" s="194">
        <v>60000000</v>
      </c>
      <c r="K78" s="195"/>
      <c r="L78" s="195">
        <f>+K78+J78</f>
        <v>60000000</v>
      </c>
      <c r="M78" s="195"/>
      <c r="N78" s="195"/>
      <c r="O78" s="195"/>
      <c r="P78" s="195"/>
      <c r="Q78" s="195"/>
      <c r="R78" s="195">
        <f>SUM(N78:Q78)</f>
        <v>0</v>
      </c>
      <c r="S78" s="161">
        <f>+L78-R78</f>
        <v>60000000</v>
      </c>
      <c r="T78" s="196">
        <f>+R78</f>
        <v>0</v>
      </c>
      <c r="U78" s="193">
        <f>+R78-T78</f>
        <v>0</v>
      </c>
      <c r="V78" s="22"/>
    </row>
    <row r="79" spans="1:22" ht="22.5" x14ac:dyDescent="0.25">
      <c r="A79" s="22"/>
      <c r="B79" s="22"/>
      <c r="C79" s="22"/>
      <c r="D79" s="181"/>
      <c r="E79" s="224">
        <v>800</v>
      </c>
      <c r="F79" s="219"/>
      <c r="G79" s="219"/>
      <c r="H79" s="221"/>
      <c r="I79" s="225" t="s">
        <v>275</v>
      </c>
      <c r="J79" s="191">
        <f>+J80</f>
        <v>50000000</v>
      </c>
      <c r="K79" s="191">
        <f>+K80</f>
        <v>0</v>
      </c>
      <c r="L79" s="191">
        <f>+L80</f>
        <v>50000000</v>
      </c>
      <c r="M79" s="191">
        <f t="shared" ref="M79:U79" si="22">+M80</f>
        <v>0</v>
      </c>
      <c r="N79" s="191">
        <f t="shared" si="22"/>
        <v>0</v>
      </c>
      <c r="O79" s="191">
        <f t="shared" si="22"/>
        <v>0</v>
      </c>
      <c r="P79" s="191">
        <f t="shared" si="22"/>
        <v>0</v>
      </c>
      <c r="Q79" s="191">
        <f t="shared" si="22"/>
        <v>0</v>
      </c>
      <c r="R79" s="191">
        <f t="shared" si="22"/>
        <v>0</v>
      </c>
      <c r="S79" s="191">
        <f t="shared" si="22"/>
        <v>50000000</v>
      </c>
      <c r="T79" s="191">
        <f t="shared" si="22"/>
        <v>0</v>
      </c>
      <c r="U79" s="191">
        <f t="shared" si="22"/>
        <v>0</v>
      </c>
      <c r="V79" s="22"/>
    </row>
    <row r="80" spans="1:22" ht="22.5" x14ac:dyDescent="0.25">
      <c r="A80" s="22"/>
      <c r="B80" s="22"/>
      <c r="C80" s="22"/>
      <c r="D80" s="181"/>
      <c r="E80" s="221">
        <v>874</v>
      </c>
      <c r="F80" s="221">
        <v>30</v>
      </c>
      <c r="G80" s="221" t="s">
        <v>276</v>
      </c>
      <c r="H80" s="222">
        <v>2</v>
      </c>
      <c r="I80" s="226" t="s">
        <v>277</v>
      </c>
      <c r="J80" s="194">
        <v>50000000</v>
      </c>
      <c r="K80" s="195">
        <v>0</v>
      </c>
      <c r="L80" s="195">
        <f>+J80</f>
        <v>50000000</v>
      </c>
      <c r="M80" s="195"/>
      <c r="N80" s="195"/>
      <c r="O80" s="195"/>
      <c r="P80" s="195"/>
      <c r="Q80" s="195"/>
      <c r="R80" s="195">
        <f>SUM(N80:Q80)</f>
        <v>0</v>
      </c>
      <c r="S80" s="161">
        <f>+L80-R80</f>
        <v>50000000</v>
      </c>
      <c r="T80" s="196">
        <f>+R80</f>
        <v>0</v>
      </c>
      <c r="U80" s="193">
        <f>+R80-T80</f>
        <v>0</v>
      </c>
      <c r="V80" s="22"/>
    </row>
    <row r="81" spans="1:22" x14ac:dyDescent="0.25">
      <c r="A81" s="22"/>
      <c r="B81" s="22"/>
      <c r="C81" s="22"/>
      <c r="D81" s="181"/>
      <c r="E81" s="270" t="s">
        <v>251</v>
      </c>
      <c r="F81" s="270"/>
      <c r="G81" s="270"/>
      <c r="H81" s="270"/>
      <c r="I81" s="270"/>
      <c r="J81" s="191">
        <f>+J68+J55</f>
        <v>1469120348</v>
      </c>
      <c r="K81" s="191">
        <f>+K68+K55</f>
        <v>0</v>
      </c>
      <c r="L81" s="191">
        <f>+L68+L55</f>
        <v>1469120348</v>
      </c>
      <c r="M81" s="191">
        <f t="shared" ref="M81:R81" si="23">+M68+M55</f>
        <v>0</v>
      </c>
      <c r="N81" s="191">
        <f t="shared" si="23"/>
        <v>54673000</v>
      </c>
      <c r="O81" s="191">
        <f t="shared" si="23"/>
        <v>70616500</v>
      </c>
      <c r="P81" s="191">
        <f t="shared" si="23"/>
        <v>0</v>
      </c>
      <c r="Q81" s="191">
        <f t="shared" si="23"/>
        <v>0</v>
      </c>
      <c r="R81" s="191">
        <f t="shared" si="23"/>
        <v>125289500</v>
      </c>
      <c r="S81" s="193">
        <f>+S68+S55</f>
        <v>1343830848</v>
      </c>
      <c r="T81" s="193">
        <f>+T68+T55</f>
        <v>125289500</v>
      </c>
      <c r="U81" s="193">
        <f>+U68+U55</f>
        <v>0</v>
      </c>
      <c r="V81" s="22"/>
    </row>
    <row r="82" spans="1:22" x14ac:dyDescent="0.25">
      <c r="A82" s="22"/>
      <c r="B82" s="22"/>
      <c r="C82" s="22"/>
      <c r="D82" s="181"/>
      <c r="E82" s="146"/>
      <c r="F82" s="146"/>
      <c r="G82" s="146"/>
      <c r="H82" s="146"/>
      <c r="I82" s="146"/>
      <c r="J82" s="182"/>
      <c r="K82" s="182"/>
      <c r="L82" s="182"/>
      <c r="M82" s="186"/>
      <c r="N82" s="186"/>
      <c r="O82" s="186"/>
      <c r="P82" s="186"/>
      <c r="Q82" s="186"/>
      <c r="R82" s="186"/>
      <c r="S82" s="186"/>
      <c r="T82" s="186"/>
      <c r="U82" s="186"/>
      <c r="V82" s="22"/>
    </row>
    <row r="83" spans="1:22" x14ac:dyDescent="0.25">
      <c r="A83" s="22"/>
      <c r="B83" s="22"/>
      <c r="C83" s="22"/>
      <c r="D83" s="181"/>
      <c r="E83" s="146"/>
      <c r="F83" s="146"/>
      <c r="G83" s="216"/>
      <c r="H83" s="147"/>
      <c r="I83" s="217"/>
      <c r="J83" s="185"/>
      <c r="K83" s="186"/>
      <c r="L83" s="186"/>
      <c r="M83" s="186"/>
      <c r="N83" s="186"/>
      <c r="O83" s="186"/>
      <c r="P83" s="186"/>
      <c r="Q83" s="186"/>
      <c r="R83" s="186"/>
      <c r="S83" s="186"/>
      <c r="T83" s="186"/>
      <c r="U83" s="186"/>
      <c r="V83" s="22"/>
    </row>
    <row r="84" spans="1:22" x14ac:dyDescent="0.25">
      <c r="A84" s="22"/>
      <c r="B84" s="22"/>
      <c r="C84" s="22"/>
      <c r="D84" s="181"/>
      <c r="E84" s="184"/>
      <c r="F84" s="184"/>
      <c r="G84" s="184"/>
      <c r="H84" s="184"/>
      <c r="I84" s="184"/>
      <c r="J84" s="175"/>
      <c r="K84" s="186"/>
      <c r="L84" s="186"/>
      <c r="M84" s="186"/>
      <c r="N84" s="186"/>
      <c r="O84" s="186"/>
      <c r="P84" s="186"/>
      <c r="Q84" s="186"/>
      <c r="R84" s="186"/>
      <c r="S84" s="186"/>
      <c r="T84" s="186"/>
      <c r="U84" s="186"/>
      <c r="V84" s="22"/>
    </row>
    <row r="85" spans="1:22" ht="15.75" x14ac:dyDescent="0.3">
      <c r="A85" s="22"/>
      <c r="B85" s="22"/>
      <c r="C85" s="22"/>
      <c r="D85" s="181"/>
      <c r="E85" s="184"/>
      <c r="F85" s="271" t="s">
        <v>205</v>
      </c>
      <c r="G85" s="271"/>
      <c r="H85" s="271"/>
      <c r="I85" s="271"/>
      <c r="J85" s="175"/>
      <c r="K85" s="175"/>
      <c r="L85" s="186"/>
      <c r="M85" s="186"/>
      <c r="N85" s="186"/>
      <c r="O85" s="186"/>
      <c r="P85" s="186"/>
      <c r="Q85" s="186"/>
      <c r="R85" s="271" t="s">
        <v>236</v>
      </c>
      <c r="S85" s="271"/>
      <c r="T85" s="271"/>
      <c r="U85" s="186"/>
      <c r="V85" s="22"/>
    </row>
    <row r="86" spans="1:22" x14ac:dyDescent="0.25">
      <c r="A86" s="22"/>
      <c r="B86" s="22"/>
      <c r="C86" s="22"/>
      <c r="D86" s="181"/>
      <c r="E86" s="183"/>
      <c r="F86" s="183"/>
      <c r="G86" s="183"/>
      <c r="H86" s="183"/>
      <c r="I86" s="183"/>
      <c r="J86" s="183"/>
      <c r="K86" s="183"/>
      <c r="L86" s="183"/>
      <c r="M86" s="183"/>
      <c r="N86" s="183"/>
      <c r="O86" s="183"/>
      <c r="P86" s="183"/>
      <c r="Q86" s="183"/>
      <c r="R86" s="183"/>
      <c r="S86" s="187"/>
      <c r="T86" s="183"/>
      <c r="U86" s="183"/>
      <c r="V86" s="22"/>
    </row>
    <row r="87" spans="1:22" x14ac:dyDescent="0.25">
      <c r="A87" s="22"/>
      <c r="B87" s="22"/>
      <c r="C87" s="22"/>
      <c r="D87" s="181"/>
      <c r="E87" s="183"/>
      <c r="F87" s="183"/>
      <c r="G87" s="183"/>
      <c r="H87" s="183"/>
      <c r="I87" s="155"/>
      <c r="J87" s="155"/>
      <c r="K87" s="178"/>
      <c r="L87" s="179"/>
      <c r="M87" s="180"/>
      <c r="N87" s="180"/>
      <c r="O87" s="180"/>
      <c r="P87" s="180"/>
      <c r="Q87" s="180"/>
      <c r="R87" s="199"/>
      <c r="S87" s="200"/>
      <c r="T87" s="155"/>
      <c r="U87" s="155"/>
      <c r="V87" s="22"/>
    </row>
    <row r="88" spans="1:22" x14ac:dyDescent="0.25">
      <c r="A88" s="22"/>
      <c r="B88" s="22"/>
      <c r="C88" s="22"/>
      <c r="D88" s="181"/>
      <c r="E88" s="181"/>
      <c r="F88" s="181"/>
      <c r="G88" s="181"/>
      <c r="H88" s="181"/>
      <c r="I88" s="181"/>
      <c r="J88" s="181"/>
      <c r="K88" s="181"/>
      <c r="L88" s="181"/>
      <c r="M88" s="181"/>
      <c r="N88" s="181"/>
      <c r="O88" s="181"/>
      <c r="P88" s="181"/>
      <c r="Q88" s="181"/>
      <c r="R88" s="181"/>
      <c r="S88" s="181"/>
      <c r="T88" s="181"/>
      <c r="U88" s="181"/>
      <c r="V88" s="22"/>
    </row>
  </sheetData>
  <mergeCells count="45">
    <mergeCell ref="P32:T32"/>
    <mergeCell ref="A1:A3"/>
    <mergeCell ref="D10:T10"/>
    <mergeCell ref="D13:F13"/>
    <mergeCell ref="H13:M13"/>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T15:T16"/>
    <mergeCell ref="U52:U53"/>
    <mergeCell ref="D29:I29"/>
    <mergeCell ref="F32:I32"/>
    <mergeCell ref="E43:U43"/>
    <mergeCell ref="E52:E53"/>
    <mergeCell ref="F52:F53"/>
    <mergeCell ref="G52:G53"/>
    <mergeCell ref="H52:H53"/>
    <mergeCell ref="I52:I53"/>
    <mergeCell ref="J52:J53"/>
    <mergeCell ref="K52:K53"/>
    <mergeCell ref="L52:L53"/>
    <mergeCell ref="M52:M53"/>
    <mergeCell ref="N52:N53"/>
    <mergeCell ref="O52:O53"/>
    <mergeCell ref="E81:I81"/>
    <mergeCell ref="F85:I85"/>
    <mergeCell ref="R85:T85"/>
    <mergeCell ref="Q52:Q53"/>
    <mergeCell ref="R52:R53"/>
    <mergeCell ref="S52:S53"/>
    <mergeCell ref="T52:T53"/>
    <mergeCell ref="P52:P53"/>
  </mergeCells>
  <printOptions horizontalCentered="1" verticalCentered="1"/>
  <pageMargins left="0.9055118110236221" right="0.51181102362204722" top="0.74803149606299213" bottom="0.74803149606299213" header="0.31496062992125984" footer="0.31496062992125984"/>
  <pageSetup paperSize="5"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S73"/>
  <sheetViews>
    <sheetView topLeftCell="I1" workbookViewId="0">
      <selection activeCell="N63" sqref="N63"/>
    </sheetView>
  </sheetViews>
  <sheetFormatPr baseColWidth="10" defaultRowHeight="15" x14ac:dyDescent="0.25"/>
  <cols>
    <col min="2" max="5" width="4.7109375" customWidth="1"/>
    <col min="6" max="6" width="6.140625" customWidth="1"/>
    <col min="7" max="7" width="33.140625" customWidth="1"/>
    <col min="8" max="8" width="14.7109375" customWidth="1"/>
    <col min="9" max="9" width="9.85546875" customWidth="1"/>
    <col min="10" max="10" width="14.7109375" customWidth="1"/>
    <col min="11" max="11" width="10" customWidth="1"/>
    <col min="12" max="17" width="14.7109375" customWidth="1"/>
    <col min="18" max="18" width="13.85546875" customWidth="1"/>
    <col min="19" max="19" width="7.42578125" customWidth="1"/>
  </cols>
  <sheetData>
    <row r="7" spans="1:19" x14ac:dyDescent="0.25">
      <c r="B7" s="44"/>
      <c r="C7" s="45"/>
      <c r="D7" s="45"/>
      <c r="E7" s="45"/>
      <c r="F7" s="45"/>
      <c r="G7" s="46"/>
      <c r="H7" s="46"/>
      <c r="I7" s="47"/>
      <c r="J7" s="47"/>
      <c r="K7" s="47"/>
      <c r="L7" s="47"/>
      <c r="M7" s="47"/>
      <c r="N7" s="47"/>
      <c r="O7" s="47"/>
      <c r="P7" s="47"/>
      <c r="Q7" s="47"/>
      <c r="R7" s="47"/>
      <c r="S7" s="48"/>
    </row>
    <row r="8" spans="1:19" x14ac:dyDescent="0.25">
      <c r="B8" s="48"/>
      <c r="C8" s="48"/>
      <c r="D8" s="48"/>
      <c r="E8" s="48"/>
      <c r="F8" s="48"/>
      <c r="G8" s="48"/>
      <c r="H8" s="48"/>
      <c r="I8" s="48"/>
      <c r="J8" s="48"/>
      <c r="K8" s="48"/>
      <c r="L8" s="48"/>
      <c r="M8" s="48"/>
      <c r="N8" s="48"/>
      <c r="O8" s="48"/>
      <c r="P8" s="48"/>
      <c r="Q8" s="48"/>
      <c r="R8" s="48"/>
      <c r="S8" s="48"/>
    </row>
    <row r="9" spans="1:19" ht="18" x14ac:dyDescent="0.25">
      <c r="B9" s="49"/>
      <c r="C9" s="49"/>
      <c r="D9" s="49"/>
      <c r="E9" s="49"/>
      <c r="F9" s="49"/>
      <c r="G9" s="50"/>
      <c r="H9" s="49"/>
      <c r="I9" s="49"/>
      <c r="J9" s="49"/>
      <c r="K9" s="49"/>
      <c r="L9" s="49"/>
      <c r="M9" s="49"/>
      <c r="N9" s="49"/>
      <c r="O9" s="49"/>
      <c r="P9" s="49"/>
      <c r="Q9" s="49"/>
      <c r="R9" s="49"/>
      <c r="S9" s="48"/>
    </row>
    <row r="10" spans="1:19" ht="18" x14ac:dyDescent="0.25">
      <c r="B10" s="51"/>
      <c r="C10" s="51"/>
      <c r="D10" s="51"/>
      <c r="E10" s="51"/>
      <c r="F10" s="51"/>
      <c r="G10" s="51"/>
      <c r="H10" s="51"/>
      <c r="I10" s="51"/>
      <c r="J10" s="51"/>
      <c r="K10" s="51"/>
      <c r="L10" s="51"/>
      <c r="M10" s="51"/>
      <c r="N10" s="51"/>
      <c r="O10" s="51"/>
      <c r="P10" s="51"/>
      <c r="Q10" s="51"/>
      <c r="R10" s="51"/>
      <c r="S10" s="48"/>
    </row>
    <row r="11" spans="1:19" ht="15.75" x14ac:dyDescent="0.25">
      <c r="B11" s="296" t="s">
        <v>170</v>
      </c>
      <c r="C11" s="296"/>
      <c r="D11" s="296"/>
      <c r="E11" s="296"/>
      <c r="F11" s="296"/>
      <c r="G11" s="296"/>
      <c r="H11" s="296"/>
      <c r="I11" s="296"/>
      <c r="J11" s="296"/>
      <c r="K11" s="296"/>
      <c r="L11" s="296"/>
      <c r="M11" s="296"/>
      <c r="N11" s="296"/>
      <c r="O11" s="296"/>
      <c r="P11" s="296"/>
      <c r="Q11" s="296"/>
      <c r="R11" s="296"/>
      <c r="S11" s="48"/>
    </row>
    <row r="12" spans="1:19" ht="15.75" x14ac:dyDescent="0.25">
      <c r="B12" s="52"/>
      <c r="C12" s="53"/>
      <c r="D12" s="53"/>
      <c r="E12" s="52"/>
      <c r="F12" s="52"/>
      <c r="G12" s="52"/>
      <c r="H12" s="53"/>
      <c r="I12" s="54"/>
      <c r="J12" s="54"/>
      <c r="K12" s="55"/>
      <c r="L12" s="55"/>
      <c r="M12" s="55"/>
      <c r="N12" s="55"/>
      <c r="O12" s="55"/>
      <c r="P12" s="56"/>
      <c r="Q12" s="56"/>
      <c r="R12" s="56"/>
      <c r="S12" s="48"/>
    </row>
    <row r="13" spans="1:19" ht="16.5" thickBot="1" x14ac:dyDescent="0.3">
      <c r="B13" s="52" t="s">
        <v>171</v>
      </c>
      <c r="C13" s="53"/>
      <c r="D13" s="53"/>
      <c r="E13" s="52" t="s">
        <v>172</v>
      </c>
      <c r="F13" s="57" t="s">
        <v>173</v>
      </c>
      <c r="G13" s="57"/>
      <c r="H13" s="48"/>
      <c r="I13" s="58"/>
      <c r="J13" s="59"/>
      <c r="K13" s="59"/>
      <c r="L13" s="59"/>
      <c r="M13" s="59"/>
      <c r="N13" s="59"/>
      <c r="O13" s="59"/>
      <c r="P13" s="60" t="s">
        <v>174</v>
      </c>
      <c r="Q13" s="59"/>
      <c r="R13" s="59"/>
      <c r="S13" s="48"/>
    </row>
    <row r="14" spans="1:19" ht="29.25" customHeight="1" x14ac:dyDescent="0.25">
      <c r="A14" s="79"/>
      <c r="B14" s="80" t="s">
        <v>175</v>
      </c>
      <c r="C14" s="80"/>
      <c r="D14" s="80"/>
      <c r="E14" s="80" t="s">
        <v>172</v>
      </c>
      <c r="F14" s="81" t="s">
        <v>176</v>
      </c>
      <c r="G14" s="82"/>
      <c r="H14" s="80"/>
      <c r="I14" s="80">
        <v>1</v>
      </c>
      <c r="J14" s="80">
        <v>2</v>
      </c>
      <c r="K14" s="80">
        <v>3</v>
      </c>
      <c r="L14" s="304" t="s">
        <v>177</v>
      </c>
      <c r="M14" s="304" t="s">
        <v>178</v>
      </c>
      <c r="N14" s="304" t="s">
        <v>179</v>
      </c>
      <c r="O14" s="304" t="s">
        <v>180</v>
      </c>
      <c r="P14" s="83">
        <v>5</v>
      </c>
      <c r="Q14" s="80">
        <v>6</v>
      </c>
      <c r="R14" s="80">
        <v>7</v>
      </c>
      <c r="S14" s="61"/>
    </row>
    <row r="15" spans="1:19" ht="33.75" x14ac:dyDescent="0.25">
      <c r="A15" s="79"/>
      <c r="B15" s="71" t="s">
        <v>181</v>
      </c>
      <c r="C15" s="71" t="s">
        <v>182</v>
      </c>
      <c r="D15" s="71" t="s">
        <v>183</v>
      </c>
      <c r="E15" s="71" t="s">
        <v>184</v>
      </c>
      <c r="F15" s="71" t="s">
        <v>185</v>
      </c>
      <c r="G15" s="72" t="s">
        <v>5</v>
      </c>
      <c r="H15" s="71" t="s">
        <v>82</v>
      </c>
      <c r="I15" s="71" t="s">
        <v>186</v>
      </c>
      <c r="J15" s="71" t="s">
        <v>187</v>
      </c>
      <c r="K15" s="71" t="s">
        <v>188</v>
      </c>
      <c r="L15" s="305"/>
      <c r="M15" s="305"/>
      <c r="N15" s="305"/>
      <c r="O15" s="305"/>
      <c r="P15" s="42" t="s">
        <v>189</v>
      </c>
      <c r="Q15" s="71" t="s">
        <v>190</v>
      </c>
      <c r="R15" s="71" t="s">
        <v>191</v>
      </c>
      <c r="S15" s="61"/>
    </row>
    <row r="16" spans="1:19" x14ac:dyDescent="0.25">
      <c r="A16" s="79"/>
      <c r="B16" s="84">
        <v>100</v>
      </c>
      <c r="C16" s="84"/>
      <c r="D16" s="84"/>
      <c r="E16" s="84"/>
      <c r="F16" s="84"/>
      <c r="G16" s="84" t="s">
        <v>192</v>
      </c>
      <c r="H16" s="85">
        <v>269073049</v>
      </c>
      <c r="I16" s="85">
        <v>0</v>
      </c>
      <c r="J16" s="85">
        <v>269073049</v>
      </c>
      <c r="K16" s="85" t="s">
        <v>193</v>
      </c>
      <c r="L16" s="85">
        <v>32689523</v>
      </c>
      <c r="M16" s="85">
        <v>0</v>
      </c>
      <c r="N16" s="85">
        <v>0</v>
      </c>
      <c r="O16" s="85">
        <v>0</v>
      </c>
      <c r="P16" s="85">
        <v>32689523</v>
      </c>
      <c r="Q16" s="85">
        <v>32689523</v>
      </c>
      <c r="R16" s="86">
        <v>0.12148939896243566</v>
      </c>
      <c r="S16" s="61"/>
    </row>
    <row r="17" spans="1:19" x14ac:dyDescent="0.25">
      <c r="A17" s="79"/>
      <c r="B17" s="84"/>
      <c r="C17" s="84">
        <v>150</v>
      </c>
      <c r="D17" s="84"/>
      <c r="E17" s="84"/>
      <c r="F17" s="84"/>
      <c r="G17" s="84" t="s">
        <v>194</v>
      </c>
      <c r="H17" s="85">
        <v>269073049</v>
      </c>
      <c r="I17" s="85">
        <v>0</v>
      </c>
      <c r="J17" s="85">
        <v>269073049</v>
      </c>
      <c r="K17" s="85" t="s">
        <v>193</v>
      </c>
      <c r="L17" s="85">
        <v>32689523</v>
      </c>
      <c r="M17" s="85">
        <v>0</v>
      </c>
      <c r="N17" s="85">
        <v>0</v>
      </c>
      <c r="O17" s="85">
        <v>0</v>
      </c>
      <c r="P17" s="85">
        <v>32689523</v>
      </c>
      <c r="Q17" s="85">
        <v>32689523</v>
      </c>
      <c r="R17" s="86">
        <v>0.12148939896243566</v>
      </c>
      <c r="S17" s="61"/>
    </row>
    <row r="18" spans="1:19" ht="22.5" x14ac:dyDescent="0.25">
      <c r="A18" s="79"/>
      <c r="B18" s="84"/>
      <c r="C18" s="84"/>
      <c r="D18" s="87">
        <v>153</v>
      </c>
      <c r="E18" s="87"/>
      <c r="F18" s="87"/>
      <c r="G18" s="84" t="s">
        <v>195</v>
      </c>
      <c r="H18" s="85">
        <v>269073049</v>
      </c>
      <c r="I18" s="88">
        <v>0</v>
      </c>
      <c r="J18" s="85">
        <v>269073049</v>
      </c>
      <c r="K18" s="89" t="s">
        <v>193</v>
      </c>
      <c r="L18" s="85">
        <v>32689523</v>
      </c>
      <c r="M18" s="85">
        <v>0</v>
      </c>
      <c r="N18" s="85">
        <v>0</v>
      </c>
      <c r="O18" s="85">
        <v>0</v>
      </c>
      <c r="P18" s="90">
        <v>32689523</v>
      </c>
      <c r="Q18" s="91">
        <v>32689523</v>
      </c>
      <c r="R18" s="92">
        <v>0.12148939896243566</v>
      </c>
      <c r="S18" s="61"/>
    </row>
    <row r="19" spans="1:19" x14ac:dyDescent="0.25">
      <c r="A19" s="79"/>
      <c r="B19" s="84"/>
      <c r="C19" s="84"/>
      <c r="D19" s="93">
        <v>153</v>
      </c>
      <c r="E19" s="93">
        <v>70</v>
      </c>
      <c r="F19" s="93">
        <v>30</v>
      </c>
      <c r="G19" s="94" t="s">
        <v>196</v>
      </c>
      <c r="H19" s="95">
        <v>269073049</v>
      </c>
      <c r="I19" s="95">
        <v>0</v>
      </c>
      <c r="J19" s="95">
        <v>269073049</v>
      </c>
      <c r="K19" s="96" t="s">
        <v>193</v>
      </c>
      <c r="L19" s="97">
        <v>32689523</v>
      </c>
      <c r="M19" s="97">
        <v>0</v>
      </c>
      <c r="N19" s="97">
        <v>0</v>
      </c>
      <c r="O19" s="97">
        <v>0</v>
      </c>
      <c r="P19" s="98">
        <v>32689523</v>
      </c>
      <c r="Q19" s="96">
        <v>32689523</v>
      </c>
      <c r="R19" s="99">
        <v>0.12148939896243566</v>
      </c>
      <c r="S19" s="62"/>
    </row>
    <row r="20" spans="1:19" x14ac:dyDescent="0.25">
      <c r="A20" s="79"/>
      <c r="B20" s="84">
        <v>200</v>
      </c>
      <c r="C20" s="84"/>
      <c r="D20" s="84"/>
      <c r="E20" s="84"/>
      <c r="F20" s="84"/>
      <c r="G20" s="84" t="s">
        <v>197</v>
      </c>
      <c r="H20" s="85">
        <v>628837114</v>
      </c>
      <c r="I20" s="85">
        <v>0</v>
      </c>
      <c r="J20" s="85">
        <v>628837114</v>
      </c>
      <c r="K20" s="85">
        <v>0</v>
      </c>
      <c r="L20" s="85">
        <v>139570899</v>
      </c>
      <c r="M20" s="85">
        <v>0</v>
      </c>
      <c r="N20" s="85">
        <v>0</v>
      </c>
      <c r="O20" s="85">
        <v>0</v>
      </c>
      <c r="P20" s="85">
        <v>139570899</v>
      </c>
      <c r="Q20" s="85">
        <v>139570899</v>
      </c>
      <c r="R20" s="86">
        <v>0.91</v>
      </c>
      <c r="S20" s="61"/>
    </row>
    <row r="21" spans="1:19" x14ac:dyDescent="0.25">
      <c r="A21" s="79"/>
      <c r="B21" s="84"/>
      <c r="C21" s="84">
        <v>220</v>
      </c>
      <c r="D21" s="84"/>
      <c r="E21" s="84"/>
      <c r="F21" s="84"/>
      <c r="G21" s="84" t="s">
        <v>198</v>
      </c>
      <c r="H21" s="85">
        <v>627837114</v>
      </c>
      <c r="I21" s="85">
        <v>0</v>
      </c>
      <c r="J21" s="85">
        <v>627837114</v>
      </c>
      <c r="K21" s="85" t="s">
        <v>193</v>
      </c>
      <c r="L21" s="85">
        <v>121407944</v>
      </c>
      <c r="M21" s="85">
        <v>0</v>
      </c>
      <c r="N21" s="85">
        <v>0</v>
      </c>
      <c r="O21" s="85">
        <v>0</v>
      </c>
      <c r="P21" s="85">
        <v>121407944</v>
      </c>
      <c r="Q21" s="85">
        <v>121407944</v>
      </c>
      <c r="R21" s="86">
        <v>0.19337490774717087</v>
      </c>
      <c r="S21" s="61"/>
    </row>
    <row r="22" spans="1:19" ht="22.5" x14ac:dyDescent="0.25">
      <c r="A22" s="79"/>
      <c r="B22" s="84"/>
      <c r="C22" s="84"/>
      <c r="D22" s="87">
        <v>223</v>
      </c>
      <c r="E22" s="87"/>
      <c r="F22" s="87"/>
      <c r="G22" s="84" t="s">
        <v>199</v>
      </c>
      <c r="H22" s="85">
        <v>627837114</v>
      </c>
      <c r="I22" s="88">
        <v>0</v>
      </c>
      <c r="J22" s="85">
        <v>627837114</v>
      </c>
      <c r="K22" s="85" t="s">
        <v>193</v>
      </c>
      <c r="L22" s="85">
        <v>121407944</v>
      </c>
      <c r="M22" s="85">
        <v>0</v>
      </c>
      <c r="N22" s="85">
        <v>0</v>
      </c>
      <c r="O22" s="85">
        <v>0</v>
      </c>
      <c r="P22" s="85">
        <v>121407944</v>
      </c>
      <c r="Q22" s="85">
        <v>121407944</v>
      </c>
      <c r="R22" s="100">
        <v>0.19337490774717087</v>
      </c>
      <c r="S22" s="61"/>
    </row>
    <row r="23" spans="1:19" x14ac:dyDescent="0.25">
      <c r="A23" s="79"/>
      <c r="B23" s="87"/>
      <c r="C23" s="87"/>
      <c r="D23" s="101">
        <v>223</v>
      </c>
      <c r="E23" s="101">
        <v>70</v>
      </c>
      <c r="F23" s="101">
        <v>30</v>
      </c>
      <c r="G23" s="94" t="s">
        <v>196</v>
      </c>
      <c r="H23" s="95">
        <v>627837114</v>
      </c>
      <c r="I23" s="95">
        <v>0</v>
      </c>
      <c r="J23" s="95">
        <v>627837114</v>
      </c>
      <c r="K23" s="102" t="s">
        <v>193</v>
      </c>
      <c r="L23" s="102">
        <v>121407944</v>
      </c>
      <c r="M23" s="102">
        <v>0</v>
      </c>
      <c r="N23" s="102">
        <v>0</v>
      </c>
      <c r="O23" s="102">
        <v>0</v>
      </c>
      <c r="P23" s="102">
        <v>121407944</v>
      </c>
      <c r="Q23" s="102">
        <v>121407944</v>
      </c>
      <c r="R23" s="99">
        <v>0.19337490774717087</v>
      </c>
      <c r="S23" s="61"/>
    </row>
    <row r="24" spans="1:19" x14ac:dyDescent="0.25">
      <c r="A24" s="79"/>
      <c r="B24" s="87">
        <v>300</v>
      </c>
      <c r="C24" s="87"/>
      <c r="D24" s="101"/>
      <c r="E24" s="101"/>
      <c r="F24" s="101"/>
      <c r="G24" s="87" t="s">
        <v>200</v>
      </c>
      <c r="H24" s="85">
        <v>1000000</v>
      </c>
      <c r="I24" s="85" t="s">
        <v>193</v>
      </c>
      <c r="J24" s="85">
        <v>1000000</v>
      </c>
      <c r="K24" s="85" t="s">
        <v>193</v>
      </c>
      <c r="L24" s="85">
        <v>18162955</v>
      </c>
      <c r="M24" s="85">
        <v>0</v>
      </c>
      <c r="N24" s="85">
        <v>0</v>
      </c>
      <c r="O24" s="85">
        <v>0</v>
      </c>
      <c r="P24" s="85">
        <v>18162955</v>
      </c>
      <c r="Q24" s="85">
        <v>18162955</v>
      </c>
      <c r="R24" s="86">
        <v>0</v>
      </c>
      <c r="S24" s="61"/>
    </row>
    <row r="25" spans="1:19" x14ac:dyDescent="0.25">
      <c r="A25" s="79"/>
      <c r="B25" s="84"/>
      <c r="C25" s="84">
        <v>340</v>
      </c>
      <c r="D25" s="101"/>
      <c r="E25" s="101"/>
      <c r="F25" s="101"/>
      <c r="G25" s="87" t="s">
        <v>201</v>
      </c>
      <c r="H25" s="85">
        <v>1000000</v>
      </c>
      <c r="I25" s="85" t="s">
        <v>193</v>
      </c>
      <c r="J25" s="85">
        <v>1000000</v>
      </c>
      <c r="K25" s="103" t="s">
        <v>193</v>
      </c>
      <c r="L25" s="85">
        <v>18162955</v>
      </c>
      <c r="M25" s="85">
        <v>0</v>
      </c>
      <c r="N25" s="85">
        <v>0</v>
      </c>
      <c r="O25" s="85">
        <v>0</v>
      </c>
      <c r="P25" s="85">
        <v>18162955</v>
      </c>
      <c r="Q25" s="85">
        <v>18162955</v>
      </c>
      <c r="R25" s="86">
        <v>0</v>
      </c>
      <c r="S25" s="61"/>
    </row>
    <row r="26" spans="1:19" x14ac:dyDescent="0.25">
      <c r="A26" s="79"/>
      <c r="B26" s="84"/>
      <c r="C26" s="84"/>
      <c r="D26" s="101"/>
      <c r="E26" s="101"/>
      <c r="F26" s="101"/>
      <c r="G26" s="101" t="s">
        <v>202</v>
      </c>
      <c r="H26" s="102">
        <v>1000000</v>
      </c>
      <c r="I26" s="102" t="s">
        <v>193</v>
      </c>
      <c r="J26" s="102">
        <v>1000000</v>
      </c>
      <c r="K26" s="102" t="s">
        <v>193</v>
      </c>
      <c r="L26" s="104">
        <v>18162955</v>
      </c>
      <c r="M26" s="104">
        <v>0</v>
      </c>
      <c r="N26" s="104">
        <v>0</v>
      </c>
      <c r="O26" s="104">
        <v>0</v>
      </c>
      <c r="P26" s="105">
        <v>18162955</v>
      </c>
      <c r="Q26" s="102">
        <v>18162955</v>
      </c>
      <c r="R26" s="106">
        <v>0</v>
      </c>
      <c r="S26" s="61"/>
    </row>
    <row r="27" spans="1:19" ht="15.75" thickBot="1" x14ac:dyDescent="0.3">
      <c r="A27" s="79"/>
      <c r="B27" s="107"/>
      <c r="C27" s="107"/>
      <c r="D27" s="108">
        <v>343</v>
      </c>
      <c r="E27" s="108">
        <v>10</v>
      </c>
      <c r="F27" s="108">
        <v>30</v>
      </c>
      <c r="G27" s="108" t="s">
        <v>203</v>
      </c>
      <c r="H27" s="109">
        <v>1000000</v>
      </c>
      <c r="I27" s="109" t="s">
        <v>193</v>
      </c>
      <c r="J27" s="109">
        <v>1000000</v>
      </c>
      <c r="K27" s="110">
        <v>0</v>
      </c>
      <c r="L27" s="109">
        <v>18162955</v>
      </c>
      <c r="M27" s="109">
        <v>0</v>
      </c>
      <c r="N27" s="109">
        <v>0</v>
      </c>
      <c r="O27" s="109">
        <v>0</v>
      </c>
      <c r="P27" s="103">
        <v>18162955</v>
      </c>
      <c r="Q27" s="103">
        <v>18162955</v>
      </c>
      <c r="R27" s="111">
        <v>0</v>
      </c>
      <c r="S27" s="61"/>
    </row>
    <row r="28" spans="1:19" ht="15.75" thickBot="1" x14ac:dyDescent="0.3">
      <c r="A28" s="79"/>
      <c r="B28" s="112"/>
      <c r="C28" s="113"/>
      <c r="D28" s="114"/>
      <c r="E28" s="114"/>
      <c r="F28" s="114"/>
      <c r="G28" s="115" t="s">
        <v>204</v>
      </c>
      <c r="H28" s="116">
        <v>897910163</v>
      </c>
      <c r="I28" s="117">
        <v>0</v>
      </c>
      <c r="J28" s="117">
        <v>897910163</v>
      </c>
      <c r="K28" s="117">
        <v>0</v>
      </c>
      <c r="L28" s="117">
        <v>172260422</v>
      </c>
      <c r="M28" s="117">
        <v>0</v>
      </c>
      <c r="N28" s="117">
        <v>0</v>
      </c>
      <c r="O28" s="117">
        <v>0</v>
      </c>
      <c r="P28" s="117">
        <v>172260422</v>
      </c>
      <c r="Q28" s="117">
        <v>172260422</v>
      </c>
      <c r="R28" s="118"/>
      <c r="S28" s="61"/>
    </row>
    <row r="29" spans="1:19" x14ac:dyDescent="0.25">
      <c r="A29" s="79"/>
      <c r="B29" s="119"/>
      <c r="C29" s="119"/>
      <c r="D29" s="119"/>
      <c r="E29" s="119"/>
      <c r="F29" s="119"/>
      <c r="G29" s="119"/>
      <c r="H29" s="39"/>
      <c r="I29" s="40"/>
      <c r="J29" s="40"/>
      <c r="K29" s="40"/>
      <c r="L29" s="40"/>
      <c r="M29" s="40"/>
      <c r="N29" s="40"/>
      <c r="O29" s="40"/>
      <c r="P29" s="40"/>
      <c r="Q29" s="120"/>
      <c r="R29" s="40"/>
      <c r="S29" s="61"/>
    </row>
    <row r="30" spans="1:19" x14ac:dyDescent="0.25">
      <c r="A30" s="79"/>
      <c r="B30" s="121"/>
      <c r="C30" s="121"/>
      <c r="D30" s="121"/>
      <c r="E30" s="297" t="s">
        <v>205</v>
      </c>
      <c r="F30" s="297"/>
      <c r="G30" s="297"/>
      <c r="H30" s="297"/>
      <c r="I30" s="122"/>
      <c r="J30" s="123"/>
      <c r="K30" s="297" t="s">
        <v>206</v>
      </c>
      <c r="L30" s="297"/>
      <c r="M30" s="297"/>
      <c r="N30" s="297"/>
      <c r="O30" s="297"/>
      <c r="P30" s="297"/>
      <c r="Q30" s="297"/>
      <c r="R30" s="73"/>
      <c r="S30" s="61"/>
    </row>
    <row r="31" spans="1:19" x14ac:dyDescent="0.25">
      <c r="A31" s="79"/>
      <c r="B31" s="39"/>
      <c r="C31" s="39"/>
      <c r="D31" s="39"/>
      <c r="E31" s="39"/>
      <c r="F31" s="39"/>
      <c r="G31" s="39"/>
      <c r="H31" s="39"/>
      <c r="I31" s="39"/>
      <c r="J31" s="39"/>
      <c r="K31" s="39"/>
      <c r="L31" s="39"/>
      <c r="M31" s="39"/>
      <c r="N31" s="39"/>
      <c r="O31" s="39"/>
      <c r="P31" s="124"/>
      <c r="Q31" s="39"/>
      <c r="R31" s="39"/>
      <c r="S31" s="61"/>
    </row>
    <row r="32" spans="1:19" x14ac:dyDescent="0.25">
      <c r="A32" s="79"/>
      <c r="B32" s="39"/>
      <c r="C32" s="39"/>
      <c r="D32" s="39"/>
      <c r="E32" s="39"/>
      <c r="F32" s="39"/>
      <c r="G32" s="39"/>
      <c r="H32" s="41"/>
      <c r="I32" s="39"/>
      <c r="J32" s="125"/>
      <c r="K32" s="39"/>
      <c r="L32" s="39"/>
      <c r="M32" s="39"/>
      <c r="N32" s="39"/>
      <c r="O32" s="39"/>
      <c r="P32" s="39"/>
      <c r="Q32" s="39"/>
      <c r="R32" s="39"/>
      <c r="S32" s="61"/>
    </row>
    <row r="33" spans="1:19" x14ac:dyDescent="0.25">
      <c r="A33" s="79"/>
      <c r="B33" s="41"/>
      <c r="C33" s="41"/>
      <c r="D33" s="41"/>
      <c r="E33" s="41"/>
      <c r="F33" s="41"/>
      <c r="G33" s="41"/>
      <c r="H33" s="41"/>
      <c r="I33" s="41"/>
      <c r="J33" s="41"/>
      <c r="K33" s="41"/>
      <c r="L33" s="41"/>
      <c r="M33" s="41"/>
      <c r="N33" s="41"/>
      <c r="O33" s="41"/>
      <c r="P33" s="41"/>
      <c r="Q33" s="41"/>
      <c r="R33" s="41"/>
      <c r="S33" s="61"/>
    </row>
    <row r="34" spans="1:19" x14ac:dyDescent="0.25">
      <c r="A34" s="79"/>
      <c r="B34" s="41"/>
      <c r="C34" s="41"/>
      <c r="D34" s="41"/>
      <c r="E34" s="41"/>
      <c r="F34" s="41"/>
      <c r="G34" s="41"/>
      <c r="H34" s="41"/>
      <c r="I34" s="41"/>
      <c r="J34" s="41"/>
      <c r="K34" s="41"/>
      <c r="L34" s="41"/>
      <c r="M34" s="41"/>
      <c r="N34" s="41"/>
      <c r="O34" s="41"/>
      <c r="P34" s="41"/>
      <c r="Q34" s="41"/>
      <c r="R34" s="41"/>
      <c r="S34" s="61"/>
    </row>
    <row r="35" spans="1:19" x14ac:dyDescent="0.25">
      <c r="A35" s="79"/>
      <c r="B35" s="41"/>
      <c r="C35" s="41"/>
      <c r="D35" s="41"/>
      <c r="E35" s="41"/>
      <c r="F35" s="41"/>
      <c r="G35" s="41"/>
      <c r="H35" s="41"/>
      <c r="I35" s="41"/>
      <c r="J35" s="41"/>
      <c r="K35" s="41"/>
      <c r="L35" s="41"/>
      <c r="M35" s="41"/>
      <c r="N35" s="41"/>
      <c r="O35" s="41"/>
      <c r="P35" s="41"/>
      <c r="Q35" s="41"/>
      <c r="R35" s="41"/>
      <c r="S35" s="61"/>
    </row>
    <row r="36" spans="1:19" x14ac:dyDescent="0.25">
      <c r="A36" s="79"/>
      <c r="B36" s="41"/>
      <c r="C36" s="41"/>
      <c r="D36" s="41"/>
      <c r="E36" s="41"/>
      <c r="F36" s="41"/>
      <c r="G36" s="41"/>
      <c r="H36" s="41"/>
      <c r="I36" s="41"/>
      <c r="J36" s="41"/>
      <c r="K36" s="41"/>
      <c r="L36" s="41"/>
      <c r="M36" s="41"/>
      <c r="N36" s="41"/>
      <c r="O36" s="41"/>
      <c r="P36" s="41"/>
      <c r="Q36" s="41"/>
      <c r="R36" s="41"/>
      <c r="S36" s="61"/>
    </row>
    <row r="37" spans="1:19" x14ac:dyDescent="0.25">
      <c r="A37" s="79"/>
      <c r="B37" s="41"/>
      <c r="C37" s="39"/>
      <c r="D37" s="39"/>
      <c r="E37" s="39"/>
      <c r="F37" s="39"/>
      <c r="G37" s="39"/>
      <c r="H37" s="39"/>
      <c r="I37" s="39"/>
      <c r="J37" s="39"/>
      <c r="K37" s="39"/>
      <c r="L37" s="39"/>
      <c r="M37" s="39"/>
      <c r="N37" s="39"/>
      <c r="O37" s="39"/>
      <c r="P37" s="39"/>
      <c r="Q37" s="39"/>
      <c r="R37" s="39"/>
      <c r="S37" s="61"/>
    </row>
    <row r="38" spans="1:19" ht="18" x14ac:dyDescent="0.25">
      <c r="A38" s="79"/>
      <c r="B38" s="41"/>
      <c r="C38" s="126"/>
      <c r="D38" s="126"/>
      <c r="E38" s="126"/>
      <c r="F38" s="126"/>
      <c r="G38" s="126"/>
      <c r="H38" s="126"/>
      <c r="I38" s="126"/>
      <c r="J38" s="126"/>
      <c r="K38" s="126"/>
      <c r="L38" s="126"/>
      <c r="M38" s="126"/>
      <c r="N38" s="126"/>
      <c r="O38" s="126"/>
      <c r="P38" s="126"/>
      <c r="Q38" s="126"/>
      <c r="R38" s="126"/>
      <c r="S38" s="61"/>
    </row>
    <row r="39" spans="1:19" ht="15.75" x14ac:dyDescent="0.25">
      <c r="A39" s="79"/>
      <c r="B39" s="41"/>
      <c r="C39" s="298" t="s">
        <v>207</v>
      </c>
      <c r="D39" s="298"/>
      <c r="E39" s="298"/>
      <c r="F39" s="298"/>
      <c r="G39" s="298"/>
      <c r="H39" s="298"/>
      <c r="I39" s="298"/>
      <c r="J39" s="298"/>
      <c r="K39" s="298"/>
      <c r="L39" s="298"/>
      <c r="M39" s="298"/>
      <c r="N39" s="298"/>
      <c r="O39" s="298"/>
      <c r="P39" s="298"/>
      <c r="Q39" s="298"/>
      <c r="R39" s="298"/>
      <c r="S39" s="298"/>
    </row>
    <row r="40" spans="1:19" x14ac:dyDescent="0.25">
      <c r="A40" s="79"/>
      <c r="B40" s="41"/>
      <c r="C40" s="127"/>
      <c r="D40" s="127"/>
      <c r="E40" s="127"/>
      <c r="F40" s="127"/>
      <c r="G40" s="127"/>
      <c r="H40" s="39"/>
      <c r="I40" s="39"/>
      <c r="J40" s="39"/>
      <c r="K40" s="39"/>
      <c r="L40" s="39"/>
      <c r="M40" s="39"/>
      <c r="N40" s="39"/>
      <c r="O40" s="39"/>
      <c r="P40" s="39"/>
      <c r="Q40" s="39"/>
      <c r="R40" s="39"/>
      <c r="S40" s="61"/>
    </row>
    <row r="41" spans="1:19" x14ac:dyDescent="0.25">
      <c r="A41" s="79"/>
      <c r="B41" s="41"/>
      <c r="C41" s="127" t="s">
        <v>208</v>
      </c>
      <c r="D41" s="39"/>
      <c r="E41" s="39"/>
      <c r="F41" s="39"/>
      <c r="G41" s="127" t="s">
        <v>209</v>
      </c>
      <c r="H41" s="39"/>
      <c r="I41" s="39"/>
      <c r="J41" s="39"/>
      <c r="K41" s="39"/>
      <c r="L41" s="39"/>
      <c r="M41" s="39"/>
      <c r="N41" s="39"/>
      <c r="O41" s="39"/>
      <c r="P41" s="39"/>
      <c r="Q41" s="39"/>
      <c r="R41" s="39"/>
      <c r="S41" s="61"/>
    </row>
    <row r="42" spans="1:19" x14ac:dyDescent="0.25">
      <c r="A42" s="79"/>
      <c r="B42" s="41"/>
      <c r="C42" s="127" t="s">
        <v>210</v>
      </c>
      <c r="D42" s="39"/>
      <c r="E42" s="39"/>
      <c r="F42" s="39"/>
      <c r="G42" s="127" t="s">
        <v>209</v>
      </c>
      <c r="H42" s="39"/>
      <c r="I42" s="39"/>
      <c r="J42" s="39"/>
      <c r="K42" s="39"/>
      <c r="L42" s="39"/>
      <c r="M42" s="39"/>
      <c r="N42" s="39"/>
      <c r="O42" s="39"/>
      <c r="P42" s="39"/>
      <c r="Q42" s="39"/>
      <c r="R42" s="39"/>
      <c r="S42" s="61"/>
    </row>
    <row r="43" spans="1:19" x14ac:dyDescent="0.25">
      <c r="A43" s="79"/>
      <c r="B43" s="41"/>
      <c r="C43" s="127" t="s">
        <v>211</v>
      </c>
      <c r="D43" s="39"/>
      <c r="E43" s="39"/>
      <c r="F43" s="39"/>
      <c r="G43" s="127" t="s">
        <v>212</v>
      </c>
      <c r="H43" s="39"/>
      <c r="I43" s="39"/>
      <c r="J43" s="39"/>
      <c r="K43" s="39"/>
      <c r="L43" s="39"/>
      <c r="M43" s="39"/>
      <c r="N43" s="39"/>
      <c r="O43" s="39"/>
      <c r="P43" s="39"/>
      <c r="Q43" s="39"/>
      <c r="R43" s="39"/>
      <c r="S43" s="61"/>
    </row>
    <row r="44" spans="1:19" x14ac:dyDescent="0.25">
      <c r="A44" s="79"/>
      <c r="B44" s="41"/>
      <c r="C44" s="127" t="s">
        <v>175</v>
      </c>
      <c r="D44" s="39"/>
      <c r="E44" s="39"/>
      <c r="F44" s="39"/>
      <c r="G44" s="127" t="s">
        <v>213</v>
      </c>
      <c r="H44" s="39"/>
      <c r="I44" s="39"/>
      <c r="J44" s="39"/>
      <c r="K44" s="128"/>
      <c r="L44" s="128"/>
      <c r="M44" s="128"/>
      <c r="N44" s="128"/>
      <c r="O44" s="128"/>
      <c r="P44" s="39"/>
      <c r="Q44" s="39"/>
      <c r="R44" s="39"/>
      <c r="S44" s="61"/>
    </row>
    <row r="45" spans="1:19" x14ac:dyDescent="0.25">
      <c r="A45" s="79"/>
      <c r="B45" s="41"/>
      <c r="C45" s="127" t="s">
        <v>214</v>
      </c>
      <c r="D45" s="39"/>
      <c r="E45" s="39"/>
      <c r="F45" s="39"/>
      <c r="G45" s="127" t="s">
        <v>215</v>
      </c>
      <c r="H45" s="129"/>
      <c r="I45" s="39"/>
      <c r="J45" s="129"/>
      <c r="K45" s="39"/>
      <c r="L45" s="39"/>
      <c r="M45" s="39"/>
      <c r="N45" s="39"/>
      <c r="O45" s="39"/>
      <c r="P45" s="39"/>
      <c r="Q45" s="128"/>
      <c r="R45" s="128"/>
      <c r="S45" s="61"/>
    </row>
    <row r="46" spans="1:19" ht="15.75" thickBot="1" x14ac:dyDescent="0.3">
      <c r="A46" s="79"/>
      <c r="B46" s="41"/>
      <c r="C46" s="130" t="s">
        <v>216</v>
      </c>
      <c r="D46" s="131"/>
      <c r="E46" s="131"/>
      <c r="F46" s="131"/>
      <c r="G46" s="130" t="s">
        <v>217</v>
      </c>
      <c r="H46" s="131"/>
      <c r="I46" s="131"/>
      <c r="J46" s="131"/>
      <c r="K46" s="131"/>
      <c r="L46" s="131"/>
      <c r="M46" s="131"/>
      <c r="N46" s="131"/>
      <c r="O46" s="131"/>
      <c r="P46" s="131"/>
      <c r="Q46" s="131"/>
      <c r="R46" s="131"/>
      <c r="S46" s="131"/>
    </row>
    <row r="47" spans="1:19" x14ac:dyDescent="0.25">
      <c r="A47" s="79"/>
      <c r="B47" s="41"/>
      <c r="C47" s="132"/>
      <c r="D47" s="77"/>
      <c r="E47" s="74"/>
      <c r="F47" s="74"/>
      <c r="G47" s="133"/>
      <c r="H47" s="74">
        <v>1</v>
      </c>
      <c r="I47" s="74">
        <v>2</v>
      </c>
      <c r="J47" s="74">
        <v>3</v>
      </c>
      <c r="K47" s="74">
        <v>4</v>
      </c>
      <c r="L47" s="299" t="s">
        <v>177</v>
      </c>
      <c r="M47" s="299" t="s">
        <v>178</v>
      </c>
      <c r="N47" s="299" t="s">
        <v>179</v>
      </c>
      <c r="O47" s="299" t="s">
        <v>180</v>
      </c>
      <c r="P47" s="74">
        <v>5</v>
      </c>
      <c r="Q47" s="74">
        <v>6</v>
      </c>
      <c r="R47" s="74">
        <v>7</v>
      </c>
      <c r="S47" s="75">
        <v>8</v>
      </c>
    </row>
    <row r="48" spans="1:19" ht="67.5" x14ac:dyDescent="0.25">
      <c r="A48" s="79"/>
      <c r="B48" s="41"/>
      <c r="C48" s="134" t="s">
        <v>218</v>
      </c>
      <c r="D48" s="78" t="s">
        <v>219</v>
      </c>
      <c r="E48" s="42" t="s">
        <v>220</v>
      </c>
      <c r="F48" s="42" t="s">
        <v>221</v>
      </c>
      <c r="G48" s="135" t="s">
        <v>5</v>
      </c>
      <c r="H48" s="42" t="s">
        <v>82</v>
      </c>
      <c r="I48" s="42" t="s">
        <v>186</v>
      </c>
      <c r="J48" s="42" t="s">
        <v>222</v>
      </c>
      <c r="K48" s="42" t="s">
        <v>223</v>
      </c>
      <c r="L48" s="300"/>
      <c r="M48" s="300"/>
      <c r="N48" s="300"/>
      <c r="O48" s="300"/>
      <c r="P48" s="42" t="s">
        <v>224</v>
      </c>
      <c r="Q48" s="42" t="s">
        <v>225</v>
      </c>
      <c r="R48" s="42" t="s">
        <v>226</v>
      </c>
      <c r="S48" s="76" t="s">
        <v>227</v>
      </c>
    </row>
    <row r="49" spans="1:19" x14ac:dyDescent="0.25">
      <c r="A49" s="79"/>
      <c r="B49" s="41"/>
      <c r="C49" s="87"/>
      <c r="D49" s="87"/>
      <c r="E49" s="87"/>
      <c r="F49" s="87"/>
      <c r="G49" s="87" t="s">
        <v>228</v>
      </c>
      <c r="H49" s="63">
        <v>269073049</v>
      </c>
      <c r="I49" s="63">
        <v>0</v>
      </c>
      <c r="J49" s="63">
        <v>269073049</v>
      </c>
      <c r="K49" s="63">
        <v>0</v>
      </c>
      <c r="L49" s="63">
        <v>0</v>
      </c>
      <c r="M49" s="63">
        <v>0</v>
      </c>
      <c r="N49" s="63">
        <v>0</v>
      </c>
      <c r="O49" s="63">
        <v>0</v>
      </c>
      <c r="P49" s="63">
        <v>0</v>
      </c>
      <c r="Q49" s="63">
        <v>269073049</v>
      </c>
      <c r="R49" s="63">
        <v>0</v>
      </c>
      <c r="S49" s="63" t="s">
        <v>193</v>
      </c>
    </row>
    <row r="50" spans="1:19" x14ac:dyDescent="0.25">
      <c r="A50" s="79"/>
      <c r="B50" s="41"/>
      <c r="C50" s="87">
        <v>800</v>
      </c>
      <c r="D50" s="87"/>
      <c r="E50" s="87"/>
      <c r="F50" s="87"/>
      <c r="G50" s="84" t="s">
        <v>229</v>
      </c>
      <c r="H50" s="63">
        <v>269073049</v>
      </c>
      <c r="I50" s="63">
        <v>0</v>
      </c>
      <c r="J50" s="63">
        <v>269073049</v>
      </c>
      <c r="K50" s="63">
        <v>0</v>
      </c>
      <c r="L50" s="63">
        <v>0</v>
      </c>
      <c r="M50" s="63">
        <v>0</v>
      </c>
      <c r="N50" s="63">
        <v>0</v>
      </c>
      <c r="O50" s="63">
        <v>0</v>
      </c>
      <c r="P50" s="63">
        <v>0</v>
      </c>
      <c r="Q50" s="63">
        <v>269073049</v>
      </c>
      <c r="R50" s="63">
        <v>0</v>
      </c>
      <c r="S50" s="63" t="s">
        <v>193</v>
      </c>
    </row>
    <row r="51" spans="1:19" ht="22.5" x14ac:dyDescent="0.25">
      <c r="A51" s="79"/>
      <c r="B51" s="41"/>
      <c r="C51" s="87">
        <v>840</v>
      </c>
      <c r="D51" s="87"/>
      <c r="E51" s="87"/>
      <c r="F51" s="87"/>
      <c r="G51" s="84" t="s">
        <v>230</v>
      </c>
      <c r="H51" s="63">
        <v>269073049</v>
      </c>
      <c r="I51" s="63">
        <v>0</v>
      </c>
      <c r="J51" s="63">
        <v>269073049</v>
      </c>
      <c r="K51" s="63">
        <v>0</v>
      </c>
      <c r="L51" s="63">
        <v>0</v>
      </c>
      <c r="M51" s="63">
        <v>0</v>
      </c>
      <c r="N51" s="63">
        <v>0</v>
      </c>
      <c r="O51" s="63">
        <v>0</v>
      </c>
      <c r="P51" s="63">
        <v>0</v>
      </c>
      <c r="Q51" s="63">
        <v>269073049</v>
      </c>
      <c r="R51" s="63">
        <v>0</v>
      </c>
      <c r="S51" s="64" t="s">
        <v>193</v>
      </c>
    </row>
    <row r="52" spans="1:19" ht="22.5" x14ac:dyDescent="0.25">
      <c r="A52" s="79"/>
      <c r="B52" s="41"/>
      <c r="C52" s="101">
        <v>848</v>
      </c>
      <c r="D52" s="101">
        <v>30</v>
      </c>
      <c r="E52" s="101">
        <v>3</v>
      </c>
      <c r="F52" s="101"/>
      <c r="G52" s="136" t="s">
        <v>231</v>
      </c>
      <c r="H52" s="64">
        <v>269073049</v>
      </c>
      <c r="I52" s="65"/>
      <c r="J52" s="64">
        <v>269073049</v>
      </c>
      <c r="K52" s="64">
        <v>0</v>
      </c>
      <c r="L52" s="64">
        <v>0</v>
      </c>
      <c r="M52" s="64">
        <v>0</v>
      </c>
      <c r="N52" s="64">
        <v>0</v>
      </c>
      <c r="O52" s="64">
        <v>0</v>
      </c>
      <c r="P52" s="64">
        <v>0</v>
      </c>
      <c r="Q52" s="64">
        <v>269073049</v>
      </c>
      <c r="R52" s="66"/>
      <c r="S52" s="63"/>
    </row>
    <row r="53" spans="1:19" x14ac:dyDescent="0.25">
      <c r="A53" s="79"/>
      <c r="B53" s="41"/>
      <c r="C53" s="87"/>
      <c r="D53" s="87"/>
      <c r="E53" s="87"/>
      <c r="F53" s="87"/>
      <c r="G53" s="87" t="s">
        <v>232</v>
      </c>
      <c r="H53" s="63">
        <v>628837114</v>
      </c>
      <c r="I53" s="63">
        <v>0</v>
      </c>
      <c r="J53" s="63">
        <v>628837114</v>
      </c>
      <c r="K53" s="63">
        <v>0</v>
      </c>
      <c r="L53" s="63">
        <v>39500000</v>
      </c>
      <c r="M53" s="63">
        <v>12053200</v>
      </c>
      <c r="N53" s="63">
        <v>40953455</v>
      </c>
      <c r="O53" s="63">
        <v>9120000</v>
      </c>
      <c r="P53" s="63">
        <v>101626655</v>
      </c>
      <c r="Q53" s="63">
        <v>527210459</v>
      </c>
      <c r="R53" s="63">
        <v>101626655</v>
      </c>
      <c r="S53" s="63" t="s">
        <v>193</v>
      </c>
    </row>
    <row r="54" spans="1:19" x14ac:dyDescent="0.25">
      <c r="A54" s="79"/>
      <c r="B54" s="41"/>
      <c r="C54" s="87"/>
      <c r="D54" s="87"/>
      <c r="E54" s="87"/>
      <c r="F54" s="87"/>
      <c r="G54" s="87" t="s">
        <v>233</v>
      </c>
      <c r="H54" s="63">
        <v>628837114</v>
      </c>
      <c r="I54" s="63">
        <v>0</v>
      </c>
      <c r="J54" s="63">
        <v>628837114</v>
      </c>
      <c r="K54" s="63">
        <v>0</v>
      </c>
      <c r="L54" s="63">
        <v>39500000</v>
      </c>
      <c r="M54" s="63">
        <v>12053200</v>
      </c>
      <c r="N54" s="63">
        <v>40953455</v>
      </c>
      <c r="O54" s="63">
        <v>9120000</v>
      </c>
      <c r="P54" s="63">
        <v>101626655</v>
      </c>
      <c r="Q54" s="63">
        <v>527210459</v>
      </c>
      <c r="R54" s="63">
        <v>101626655</v>
      </c>
      <c r="S54" s="63" t="s">
        <v>193</v>
      </c>
    </row>
    <row r="55" spans="1:19" x14ac:dyDescent="0.25">
      <c r="A55" s="79"/>
      <c r="B55" s="41"/>
      <c r="C55" s="87">
        <v>500</v>
      </c>
      <c r="D55" s="87"/>
      <c r="E55" s="87"/>
      <c r="F55" s="87"/>
      <c r="G55" s="84" t="s">
        <v>234</v>
      </c>
      <c r="H55" s="63">
        <v>628837114</v>
      </c>
      <c r="I55" s="63">
        <v>0</v>
      </c>
      <c r="J55" s="63">
        <v>628837114</v>
      </c>
      <c r="K55" s="63">
        <v>0</v>
      </c>
      <c r="L55" s="63">
        <v>39500000</v>
      </c>
      <c r="M55" s="63">
        <v>12053200</v>
      </c>
      <c r="N55" s="63">
        <v>40953455</v>
      </c>
      <c r="O55" s="63">
        <v>9120000</v>
      </c>
      <c r="P55" s="63">
        <v>101626655</v>
      </c>
      <c r="Q55" s="63">
        <v>527210459</v>
      </c>
      <c r="R55" s="63">
        <v>101626655</v>
      </c>
      <c r="S55" s="63" t="s">
        <v>193</v>
      </c>
    </row>
    <row r="56" spans="1:19" x14ac:dyDescent="0.25">
      <c r="A56" s="79"/>
      <c r="B56" s="41"/>
      <c r="C56" s="101">
        <v>521</v>
      </c>
      <c r="D56" s="101"/>
      <c r="E56" s="101"/>
      <c r="F56" s="101"/>
      <c r="G56" s="94" t="s">
        <v>103</v>
      </c>
      <c r="H56" s="64">
        <v>628837114</v>
      </c>
      <c r="I56" s="64"/>
      <c r="J56" s="64">
        <v>628837114</v>
      </c>
      <c r="K56" s="64">
        <v>0</v>
      </c>
      <c r="L56" s="137">
        <v>39500000</v>
      </c>
      <c r="M56" s="137">
        <v>12053200</v>
      </c>
      <c r="N56" s="137">
        <v>40953455</v>
      </c>
      <c r="O56" s="138">
        <v>9120000</v>
      </c>
      <c r="P56" s="67">
        <v>101626655</v>
      </c>
      <c r="Q56" s="67">
        <v>527210459</v>
      </c>
      <c r="R56" s="68">
        <v>101626655</v>
      </c>
      <c r="S56" s="64" t="s">
        <v>193</v>
      </c>
    </row>
    <row r="57" spans="1:19" x14ac:dyDescent="0.25">
      <c r="A57" s="79"/>
      <c r="B57" s="41"/>
      <c r="C57" s="301" t="s">
        <v>235</v>
      </c>
      <c r="D57" s="302"/>
      <c r="E57" s="302"/>
      <c r="F57" s="302"/>
      <c r="G57" s="303"/>
      <c r="H57" s="63">
        <v>897910163</v>
      </c>
      <c r="I57" s="63">
        <v>0</v>
      </c>
      <c r="J57" s="63">
        <v>897910163</v>
      </c>
      <c r="K57" s="63">
        <v>0</v>
      </c>
      <c r="L57" s="63">
        <v>39500000</v>
      </c>
      <c r="M57" s="63">
        <v>12053200</v>
      </c>
      <c r="N57" s="63">
        <v>40953455</v>
      </c>
      <c r="O57" s="63">
        <v>9120000</v>
      </c>
      <c r="P57" s="63">
        <v>101626655</v>
      </c>
      <c r="Q57" s="63">
        <v>796283508</v>
      </c>
      <c r="R57" s="63">
        <v>101626655</v>
      </c>
      <c r="S57" s="69" t="s">
        <v>193</v>
      </c>
    </row>
    <row r="58" spans="1:19" x14ac:dyDescent="0.25">
      <c r="A58" s="79"/>
      <c r="B58" s="41"/>
      <c r="C58" s="41"/>
      <c r="D58" s="41"/>
      <c r="E58" s="41"/>
      <c r="F58" s="41"/>
      <c r="G58" s="41"/>
      <c r="H58" s="70"/>
      <c r="I58" s="41"/>
      <c r="J58" s="70"/>
      <c r="K58" s="41"/>
      <c r="L58" s="41"/>
      <c r="M58" s="41"/>
      <c r="N58" s="41"/>
      <c r="O58" s="41"/>
      <c r="P58" s="41"/>
      <c r="Q58" s="41"/>
      <c r="R58" s="41"/>
      <c r="S58" s="61"/>
    </row>
    <row r="59" spans="1:19" x14ac:dyDescent="0.25">
      <c r="A59" s="79"/>
      <c r="B59" s="41"/>
      <c r="C59" s="41"/>
      <c r="D59" s="41"/>
      <c r="E59" s="41"/>
      <c r="F59" s="41"/>
      <c r="G59" s="41"/>
      <c r="H59" s="70"/>
      <c r="I59" s="70"/>
      <c r="J59" s="70"/>
      <c r="K59" s="41"/>
      <c r="L59" s="41"/>
      <c r="M59" s="41"/>
      <c r="N59" s="41"/>
      <c r="O59" s="41"/>
      <c r="P59" s="70"/>
      <c r="Q59" s="70"/>
      <c r="R59" s="41"/>
      <c r="S59" s="61"/>
    </row>
    <row r="60" spans="1:19" x14ac:dyDescent="0.25">
      <c r="A60" s="79"/>
      <c r="B60" s="41"/>
      <c r="C60" s="41"/>
      <c r="D60" s="41"/>
      <c r="E60" s="41"/>
      <c r="F60" s="41"/>
      <c r="G60" s="41"/>
      <c r="H60" s="41"/>
      <c r="I60" s="41"/>
      <c r="J60" s="41"/>
      <c r="K60" s="41"/>
      <c r="L60" s="41"/>
      <c r="M60" s="41"/>
      <c r="N60" s="41"/>
      <c r="O60" s="41"/>
      <c r="P60" s="41"/>
      <c r="Q60" s="41"/>
      <c r="R60" s="41"/>
      <c r="S60" s="61"/>
    </row>
    <row r="61" spans="1:19" x14ac:dyDescent="0.25">
      <c r="A61" s="79"/>
      <c r="B61" s="41"/>
      <c r="C61" s="41"/>
      <c r="D61" s="41"/>
      <c r="E61" s="41"/>
      <c r="F61" s="41"/>
      <c r="G61" s="41"/>
      <c r="H61" s="41"/>
      <c r="I61" s="70"/>
      <c r="J61" s="41"/>
      <c r="K61" s="41"/>
      <c r="L61" s="41"/>
      <c r="M61" s="41"/>
      <c r="N61" s="41"/>
      <c r="O61" s="41"/>
      <c r="P61" s="41"/>
      <c r="Q61" s="41"/>
      <c r="R61" s="41"/>
      <c r="S61" s="61"/>
    </row>
    <row r="62" spans="1:19" x14ac:dyDescent="0.25">
      <c r="A62" s="79"/>
      <c r="B62" s="41"/>
      <c r="C62" s="41"/>
      <c r="D62" s="41"/>
      <c r="E62" s="41"/>
      <c r="F62" s="41"/>
      <c r="G62" s="297" t="s">
        <v>205</v>
      </c>
      <c r="H62" s="297"/>
      <c r="I62" s="121"/>
      <c r="J62" s="139"/>
      <c r="K62" s="122"/>
      <c r="L62" s="122"/>
      <c r="M62" s="122"/>
      <c r="N62" s="122"/>
      <c r="O62" s="122"/>
      <c r="P62" s="297" t="s">
        <v>236</v>
      </c>
      <c r="Q62" s="297"/>
      <c r="R62" s="297"/>
      <c r="S62" s="297"/>
    </row>
    <row r="63" spans="1:19" x14ac:dyDescent="0.25">
      <c r="A63" s="79"/>
      <c r="B63" s="41"/>
      <c r="C63" s="41"/>
      <c r="D63" s="41"/>
      <c r="E63" s="41"/>
      <c r="F63" s="41"/>
      <c r="G63" s="39"/>
      <c r="H63" s="43"/>
      <c r="I63" s="121"/>
      <c r="J63" s="123"/>
      <c r="K63" s="121"/>
      <c r="L63" s="121"/>
      <c r="M63" s="121"/>
      <c r="N63" s="121"/>
      <c r="O63" s="121"/>
      <c r="P63" s="123"/>
      <c r="Q63" s="121"/>
      <c r="R63" s="121"/>
      <c r="S63" s="61"/>
    </row>
    <row r="64" spans="1:19" x14ac:dyDescent="0.25">
      <c r="A64" s="79"/>
      <c r="B64" s="41"/>
      <c r="C64" s="41"/>
      <c r="D64" s="41"/>
      <c r="E64" s="41"/>
      <c r="F64" s="41"/>
      <c r="G64" s="39"/>
      <c r="H64" s="39"/>
      <c r="I64" s="39"/>
      <c r="J64" s="39"/>
      <c r="K64" s="39"/>
      <c r="L64" s="39"/>
      <c r="M64" s="39"/>
      <c r="N64" s="39"/>
      <c r="O64" s="39"/>
      <c r="P64" s="124"/>
      <c r="Q64" s="39"/>
      <c r="R64" s="39"/>
      <c r="S64" s="61"/>
    </row>
    <row r="65" spans="1:19" x14ac:dyDescent="0.25">
      <c r="A65" s="79"/>
      <c r="B65" s="61"/>
      <c r="C65" s="61"/>
      <c r="D65" s="61"/>
      <c r="E65" s="61"/>
      <c r="F65" s="61"/>
      <c r="G65" s="39"/>
      <c r="H65" s="41"/>
      <c r="I65" s="39"/>
      <c r="J65" s="125"/>
      <c r="K65" s="39"/>
      <c r="L65" s="39"/>
      <c r="M65" s="39"/>
      <c r="N65" s="39"/>
      <c r="O65" s="39"/>
      <c r="P65" s="39"/>
      <c r="Q65" s="39"/>
      <c r="R65" s="39"/>
      <c r="S65" s="61"/>
    </row>
    <row r="66" spans="1:19" x14ac:dyDescent="0.25">
      <c r="A66" s="79"/>
      <c r="B66" s="79"/>
      <c r="C66" s="79"/>
      <c r="D66" s="79"/>
      <c r="E66" s="79"/>
      <c r="F66" s="79"/>
      <c r="G66" s="79"/>
      <c r="H66" s="79"/>
      <c r="I66" s="79"/>
      <c r="J66" s="79"/>
      <c r="K66" s="79"/>
      <c r="L66" s="79"/>
      <c r="M66" s="79"/>
      <c r="N66" s="79"/>
      <c r="O66" s="79"/>
      <c r="P66" s="79"/>
      <c r="Q66" s="79"/>
      <c r="R66" s="79"/>
      <c r="S66" s="79"/>
    </row>
    <row r="67" spans="1:19" x14ac:dyDescent="0.25">
      <c r="A67" s="79"/>
      <c r="B67" s="79"/>
      <c r="C67" s="79"/>
      <c r="D67" s="79"/>
      <c r="E67" s="79"/>
      <c r="F67" s="79"/>
      <c r="G67" s="79"/>
      <c r="H67" s="79"/>
      <c r="I67" s="79"/>
      <c r="J67" s="79"/>
      <c r="K67" s="79"/>
      <c r="L67" s="79"/>
      <c r="M67" s="79"/>
      <c r="N67" s="79"/>
      <c r="O67" s="79"/>
      <c r="P67" s="79"/>
      <c r="Q67" s="79"/>
      <c r="R67" s="79"/>
      <c r="S67" s="79"/>
    </row>
    <row r="68" spans="1:19" x14ac:dyDescent="0.25">
      <c r="A68" s="79"/>
      <c r="B68" s="79"/>
      <c r="C68" s="79"/>
      <c r="D68" s="79"/>
      <c r="E68" s="79"/>
      <c r="F68" s="79"/>
      <c r="G68" s="79"/>
      <c r="H68" s="79"/>
      <c r="I68" s="79"/>
      <c r="J68" s="79"/>
      <c r="K68" s="79"/>
      <c r="L68" s="79"/>
      <c r="M68" s="79"/>
      <c r="N68" s="79"/>
      <c r="O68" s="79"/>
      <c r="P68" s="79"/>
      <c r="Q68" s="79"/>
      <c r="R68" s="79"/>
      <c r="S68" s="79"/>
    </row>
    <row r="69" spans="1:19" x14ac:dyDescent="0.25">
      <c r="A69" s="79"/>
      <c r="B69" s="79"/>
      <c r="C69" s="79"/>
      <c r="D69" s="79"/>
      <c r="E69" s="79"/>
      <c r="F69" s="79"/>
      <c r="G69" s="79"/>
      <c r="H69" s="79"/>
      <c r="I69" s="79"/>
      <c r="J69" s="79"/>
      <c r="K69" s="79"/>
      <c r="L69" s="79"/>
      <c r="M69" s="79"/>
      <c r="N69" s="79"/>
      <c r="O69" s="79"/>
      <c r="P69" s="79"/>
      <c r="Q69" s="79"/>
      <c r="R69" s="79"/>
      <c r="S69" s="79"/>
    </row>
    <row r="70" spans="1:19" x14ac:dyDescent="0.25">
      <c r="A70" s="79"/>
      <c r="B70" s="79"/>
      <c r="C70" s="79"/>
      <c r="D70" s="79"/>
      <c r="E70" s="79"/>
      <c r="F70" s="79"/>
      <c r="G70" s="79"/>
      <c r="H70" s="79"/>
      <c r="I70" s="79"/>
      <c r="J70" s="79"/>
      <c r="K70" s="79"/>
      <c r="L70" s="79"/>
      <c r="M70" s="79"/>
      <c r="N70" s="79"/>
      <c r="O70" s="79"/>
      <c r="P70" s="79"/>
      <c r="Q70" s="79"/>
      <c r="R70" s="79"/>
      <c r="S70" s="79"/>
    </row>
    <row r="71" spans="1:19" x14ac:dyDescent="0.25">
      <c r="A71" s="79"/>
      <c r="B71" s="79"/>
      <c r="C71" s="79"/>
      <c r="D71" s="79"/>
      <c r="E71" s="79"/>
      <c r="F71" s="79"/>
      <c r="G71" s="79"/>
      <c r="H71" s="79"/>
      <c r="I71" s="79"/>
      <c r="J71" s="79"/>
      <c r="K71" s="79"/>
      <c r="L71" s="79"/>
      <c r="M71" s="79"/>
      <c r="N71" s="79"/>
      <c r="O71" s="79"/>
      <c r="P71" s="79"/>
      <c r="Q71" s="79"/>
      <c r="R71" s="79"/>
      <c r="S71" s="79"/>
    </row>
    <row r="72" spans="1:19" x14ac:dyDescent="0.25">
      <c r="A72" s="79"/>
      <c r="B72" s="79"/>
      <c r="C72" s="79"/>
      <c r="D72" s="79"/>
      <c r="E72" s="79"/>
      <c r="F72" s="79"/>
      <c r="G72" s="79"/>
      <c r="H72" s="79"/>
      <c r="I72" s="79"/>
      <c r="J72" s="79"/>
      <c r="K72" s="79"/>
      <c r="L72" s="79"/>
      <c r="M72" s="79"/>
      <c r="N72" s="79"/>
      <c r="O72" s="79"/>
      <c r="P72" s="79"/>
      <c r="Q72" s="79"/>
      <c r="R72" s="79"/>
      <c r="S72" s="79"/>
    </row>
    <row r="73" spans="1:19" x14ac:dyDescent="0.25">
      <c r="A73" s="79"/>
      <c r="B73" s="79"/>
      <c r="C73" s="79"/>
      <c r="D73" s="79"/>
      <c r="E73" s="79"/>
      <c r="F73" s="79"/>
      <c r="G73" s="79"/>
      <c r="H73" s="79"/>
      <c r="I73" s="79"/>
      <c r="J73" s="79"/>
      <c r="K73" s="79"/>
      <c r="L73" s="79"/>
      <c r="M73" s="79"/>
      <c r="N73" s="79"/>
      <c r="O73" s="79"/>
      <c r="P73" s="79"/>
      <c r="Q73" s="79"/>
      <c r="R73" s="79"/>
      <c r="S73" s="79"/>
    </row>
  </sheetData>
  <mergeCells count="15">
    <mergeCell ref="P62:S62"/>
    <mergeCell ref="C57:G57"/>
    <mergeCell ref="G62:H62"/>
    <mergeCell ref="L14:L15"/>
    <mergeCell ref="M14:M15"/>
    <mergeCell ref="N14:N15"/>
    <mergeCell ref="O14:O15"/>
    <mergeCell ref="E30:H30"/>
    <mergeCell ref="B11:R11"/>
    <mergeCell ref="K30:Q30"/>
    <mergeCell ref="C39:S39"/>
    <mergeCell ref="L47:L48"/>
    <mergeCell ref="M47:M48"/>
    <mergeCell ref="N47:N48"/>
    <mergeCell ref="O47:O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Formulario </vt:lpstr>
      <vt:lpstr>Instructivo</vt:lpstr>
      <vt:lpstr>EJECUCION ROYALTIES</vt:lpstr>
      <vt:lpstr>EJECUCION FONACIDE</vt:lpstr>
      <vt:lpstr>'Formulario '!Área_de_impresión</vt:lpstr>
      <vt:lpstr>Instructivo!Área_de_impresión</vt:lpstr>
      <vt:lpstr>'Formulario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Técnico</dc:creator>
  <cp:lastModifiedBy>Leonarda</cp:lastModifiedBy>
  <cp:lastPrinted>2017-06-17T21:31:08Z</cp:lastPrinted>
  <dcterms:created xsi:type="dcterms:W3CDTF">2013-09-11T12:20:58Z</dcterms:created>
  <dcterms:modified xsi:type="dcterms:W3CDTF">2017-06-17T21:31:10Z</dcterms:modified>
</cp:coreProperties>
</file>